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4895" windowHeight="12675" activeTab="0"/>
  </bookViews>
  <sheets>
    <sheet name="vehicle" sheetId="1" r:id="rId1"/>
    <sheet name="Rules" sheetId="2" r:id="rId2"/>
    <sheet name="Lists" sheetId="3" r:id="rId3"/>
  </sheets>
  <definedNames>
    <definedName name="Chassis">'Lists'!$A$16:$A$27</definedName>
    <definedName name="class">'Lists'!$A$2:$A$12</definedName>
    <definedName name="Maneuverability">'Lists'!$E$2:$E$16</definedName>
    <definedName name="Maneuverability_Rating">'Lists'!$E$2:$F$16</definedName>
    <definedName name="op_status">'Lists'!$C$2:$C$32</definedName>
    <definedName name="_xlnm.Print_Area" localSheetId="0">'vehicle'!$A$1:$L$78</definedName>
  </definedNames>
  <calcPr fullCalcOnLoad="1"/>
</workbook>
</file>

<file path=xl/sharedStrings.xml><?xml version="1.0" encoding="utf-8"?>
<sst xmlns="http://schemas.openxmlformats.org/spreadsheetml/2006/main" count="215" uniqueCount="123">
  <si>
    <t>Class</t>
  </si>
  <si>
    <t>Ground</t>
  </si>
  <si>
    <t>Air</t>
  </si>
  <si>
    <t>Space</t>
  </si>
  <si>
    <t>Water</t>
  </si>
  <si>
    <t>Chassis</t>
  </si>
  <si>
    <t>Sleek</t>
  </si>
  <si>
    <t>Trim</t>
  </si>
  <si>
    <t>Standard</t>
  </si>
  <si>
    <t>Blocky</t>
  </si>
  <si>
    <t>Bulky</t>
  </si>
  <si>
    <t xml:space="preserve">Maneuverability: </t>
  </si>
  <si>
    <t xml:space="preserve">Nav. Systems: </t>
  </si>
  <si>
    <t xml:space="preserve">Redundant Systems: </t>
  </si>
  <si>
    <t xml:space="preserve">Atmo: </t>
  </si>
  <si>
    <t xml:space="preserve">Active: </t>
  </si>
  <si>
    <t xml:space="preserve">Passive: </t>
  </si>
  <si>
    <t xml:space="preserve">Shields: </t>
  </si>
  <si>
    <t xml:space="preserve">Comm. Systems: </t>
  </si>
  <si>
    <t xml:space="preserve">Life Support: </t>
  </si>
  <si>
    <t xml:space="preserve">Power Generation: </t>
  </si>
  <si>
    <t xml:space="preserve">Grav Drive: </t>
  </si>
  <si>
    <t xml:space="preserve">Beam Weapons Systems: </t>
  </si>
  <si>
    <t xml:space="preserve">Missile Weapon Systems: </t>
  </si>
  <si>
    <t xml:space="preserve">Mine Weapon Systems: </t>
  </si>
  <si>
    <t xml:space="preserve">Projectile Weapon Systems: </t>
  </si>
  <si>
    <t xml:space="preserve">Plasma Weapon Systems: </t>
  </si>
  <si>
    <t xml:space="preserve">Tractor Beam: </t>
  </si>
  <si>
    <t xml:space="preserve">Working Arms/Tools: </t>
  </si>
  <si>
    <t xml:space="preserve">Flight Controls: </t>
  </si>
  <si>
    <t xml:space="preserve">On-Board Appliances: </t>
  </si>
  <si>
    <t xml:space="preserve">Counter Measures: </t>
  </si>
  <si>
    <t xml:space="preserve">Ground: </t>
  </si>
  <si>
    <t xml:space="preserve">Reaction Drive: </t>
  </si>
  <si>
    <t xml:space="preserve">Pulse Drive: </t>
  </si>
  <si>
    <t xml:space="preserve">Water Surface: </t>
  </si>
  <si>
    <t xml:space="preserve">Water Submerged: </t>
  </si>
  <si>
    <t xml:space="preserve">Class: </t>
  </si>
  <si>
    <t xml:space="preserve">Dimensions: </t>
  </si>
  <si>
    <t xml:space="preserve">Name: </t>
  </si>
  <si>
    <t xml:space="preserve">Owner: </t>
  </si>
  <si>
    <t>Operational Status</t>
  </si>
  <si>
    <t xml:space="preserve">Chassis: </t>
  </si>
  <si>
    <t xml:space="preserve">Length: </t>
  </si>
  <si>
    <t xml:space="preserve">Width: </t>
  </si>
  <si>
    <t>Height:</t>
  </si>
  <si>
    <t>Points Spent:</t>
  </si>
  <si>
    <t xml:space="preserve">Pilot/Driver: </t>
  </si>
  <si>
    <t xml:space="preserve">Top Speed: </t>
  </si>
  <si>
    <t>Kilometers per hour</t>
  </si>
  <si>
    <t>Knots</t>
  </si>
  <si>
    <t>MPH</t>
  </si>
  <si>
    <t xml:space="preserve">Diagnostic systems: </t>
  </si>
  <si>
    <t>Range</t>
  </si>
  <si>
    <t>Maneuverability Rating</t>
  </si>
  <si>
    <t>None</t>
  </si>
  <si>
    <t>Poor</t>
  </si>
  <si>
    <t>Average</t>
  </si>
  <si>
    <t>Above Average</t>
  </si>
  <si>
    <t>Good</t>
  </si>
  <si>
    <t>Great</t>
  </si>
  <si>
    <t>Amazing</t>
  </si>
  <si>
    <t>Impossible</t>
  </si>
  <si>
    <t>NA</t>
  </si>
  <si>
    <t>Meters/ Round</t>
  </si>
  <si>
    <t>1d4</t>
  </si>
  <si>
    <t>1d6</t>
  </si>
  <si>
    <t>1d8</t>
  </si>
  <si>
    <t>1d10</t>
  </si>
  <si>
    <t>1d12</t>
  </si>
  <si>
    <t>Max Agility</t>
  </si>
  <si>
    <t>1d12 + 1d2</t>
  </si>
  <si>
    <t>1d2</t>
  </si>
  <si>
    <t>Jonah</t>
  </si>
  <si>
    <t>Finn</t>
  </si>
  <si>
    <t>--</t>
  </si>
  <si>
    <t>Damage Sustained</t>
  </si>
  <si>
    <t xml:space="preserve">Targeting Systems: </t>
  </si>
  <si>
    <t xml:space="preserve">Tactical Systems: </t>
  </si>
  <si>
    <t xml:space="preserve">Black; Reaction: </t>
  </si>
  <si>
    <t xml:space="preserve">Black; Pulse: </t>
  </si>
  <si>
    <t>Hex per day</t>
  </si>
  <si>
    <t>Total Points</t>
  </si>
  <si>
    <t xml:space="preserve">Hull Integrity Monitor: </t>
  </si>
  <si>
    <t>Points</t>
  </si>
  <si>
    <t xml:space="preserve">Sensor Spoofing: </t>
  </si>
  <si>
    <t>Quality Points</t>
  </si>
  <si>
    <t>Damage Points</t>
  </si>
  <si>
    <t>Dice</t>
  </si>
  <si>
    <t xml:space="preserve">Points </t>
  </si>
  <si>
    <t>d2</t>
  </si>
  <si>
    <t>d4</t>
  </si>
  <si>
    <t>d6</t>
  </si>
  <si>
    <t>d8</t>
  </si>
  <si>
    <t>d10</t>
  </si>
  <si>
    <t>d12</t>
  </si>
  <si>
    <t>d12 + d2</t>
  </si>
  <si>
    <t>d12 + d4</t>
  </si>
  <si>
    <t>d12 + d6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</si>
  <si>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</si>
  <si>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</si>
  <si>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</si>
  <si>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</si>
  <si>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</si>
  <si>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</si>
  <si>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</si>
  <si>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</si>
  <si>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</si>
  <si>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</si>
  <si>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</si>
  <si>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</si>
  <si>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</si>
  <si>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</si>
  <si>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</si>
  <si>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d12 + d12 + d12 + d12 + d2</t>
  </si>
  <si>
    <t xml:space="preserve">Hull / Armor: </t>
  </si>
  <si>
    <t>Per</t>
  </si>
  <si>
    <t>Enter other Systems here</t>
  </si>
  <si>
    <t>Total Damage:</t>
  </si>
  <si>
    <t xml:space="preserve">  Weapons Systems</t>
  </si>
  <si>
    <t xml:space="preserve"> Other Systems</t>
  </si>
  <si>
    <t xml:space="preserve"> Defense Systems</t>
  </si>
  <si>
    <t xml:space="preserve"> Sensors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</si>
</sst>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%"/>
    <numFmt numFmtId="165" formatCode="\+#;\-#;\+0,\+"/>
    <numFmt numFmtId="166" formatCode="\+#;\-#;\+0,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5" borderId="0" xfId="0" applyFill="1" applyAlignment="1" quotePrefix="1">
      <alignment horizontal="center"/>
    </xf>
    <xf numFmtId="0" fontId="1" fillId="3" borderId="1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shrinkToFit="1"/>
    </xf>
    <xf numFmtId="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7" borderId="1" xfId="0" applyFont="1" applyFill="1" applyBorder="1" applyAlignment="1" quotePrefix="1">
      <alignment horizontal="center"/>
    </xf>
    <xf numFmtId="0" fontId="3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 indent="1"/>
      <protection/>
    </xf>
    <xf numFmtId="0" fontId="6" fillId="3" borderId="0" xfId="0" applyFont="1" applyFill="1" applyAlignment="1">
      <alignment horizontal="right"/>
    </xf>
    <xf numFmtId="0" fontId="1" fillId="3" borderId="9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CC"/>
      <rgbColor rgb="000000FF"/>
      <rgbColor rgb="00FFFF00"/>
      <rgbColor rgb="00CCECFF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ECFF"/>
      <rgbColor rgb="00FFCCFF"/>
      <rgbColor rgb="00FFCCCC"/>
      <rgbColor rgb="0000FFFF"/>
      <rgbColor rgb="00800080"/>
      <rgbColor rgb="00800000"/>
      <rgbColor rgb="00008080"/>
      <rgbColor rgb="000000FF"/>
      <rgbColor rgb="00FFCCFF"/>
      <rgbColor rgb="00CCFFFF"/>
      <rgbColor rgb="00CCFFCC"/>
      <rgbColor rgb="00C0C0C0"/>
      <rgbColor rgb="0099CCFF"/>
      <rgbColor rgb="00EAEAEA"/>
      <rgbColor rgb="00CC99FF"/>
      <rgbColor rgb="00DDDDDD"/>
      <rgbColor rgb="003366FF"/>
      <rgbColor rgb="0033CCCC"/>
      <rgbColor rgb="0099CC00"/>
      <rgbColor rgb="00CCCC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57150</xdr:rowOff>
    </xdr:from>
    <xdr:to>
      <xdr:col>6</xdr:col>
      <xdr:colOff>742950</xdr:colOff>
      <xdr:row>10</xdr:row>
      <xdr:rowOff>66675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00025"/>
          <a:ext cx="2200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ySplit="26" topLeftCell="BM27" activePane="bottomLeft" state="frozen"/>
      <selection pane="topLeft" activeCell="A1" sqref="A1"/>
      <selection pane="bottomLeft" activeCell="I31" sqref="I31"/>
    </sheetView>
  </sheetViews>
  <sheetFormatPr defaultColWidth="9.140625" defaultRowHeight="12.75"/>
  <cols>
    <col min="1" max="2" width="14.00390625" style="4" customWidth="1"/>
    <col min="3" max="3" width="13.421875" style="4" customWidth="1"/>
    <col min="4" max="4" width="8.7109375" style="4" customWidth="1"/>
    <col min="5" max="5" width="9.140625" style="4" customWidth="1"/>
    <col min="6" max="6" width="7.7109375" style="4" customWidth="1"/>
    <col min="7" max="7" width="12.57421875" style="4" bestFit="1" customWidth="1"/>
    <col min="8" max="8" width="4.8515625" style="4" customWidth="1"/>
    <col min="9" max="9" width="9.140625" style="4" customWidth="1"/>
    <col min="10" max="10" width="5.421875" style="4" customWidth="1"/>
    <col min="11" max="16384" width="9.140625" style="4" customWidth="1"/>
  </cols>
  <sheetData>
    <row r="1" spans="1:6" ht="11.25">
      <c r="A1" s="5" t="s">
        <v>39</v>
      </c>
      <c r="B1" s="42" t="s">
        <v>73</v>
      </c>
      <c r="C1" s="42"/>
      <c r="E1" s="5" t="s">
        <v>46</v>
      </c>
      <c r="F1" s="12">
        <f>SUM(G21:G26,G29:G32,I29:I32,G34:G41,I34:I41,G44:G63,I44:I63,G66:G76,I66:I76)</f>
        <v>344</v>
      </c>
    </row>
    <row r="2" spans="1:3" ht="11.25">
      <c r="A2" s="5" t="s">
        <v>40</v>
      </c>
      <c r="B2" s="42" t="s">
        <v>74</v>
      </c>
      <c r="C2" s="42"/>
    </row>
    <row r="3" spans="1:3" ht="11.25">
      <c r="A3" s="5" t="s">
        <v>47</v>
      </c>
      <c r="B3" s="42" t="s">
        <v>74</v>
      </c>
      <c r="C3" s="42"/>
    </row>
    <row r="4" spans="1:2" ht="11.25">
      <c r="A4" s="5" t="s">
        <v>42</v>
      </c>
      <c r="B4" s="43" t="s">
        <v>8</v>
      </c>
    </row>
    <row r="5" spans="1:2" ht="11.25">
      <c r="A5" s="40" t="s">
        <v>38</v>
      </c>
      <c r="B5" s="40"/>
    </row>
    <row r="6" spans="1:3" ht="11.25">
      <c r="A6" s="6" t="s">
        <v>43</v>
      </c>
      <c r="B6" s="44">
        <v>159</v>
      </c>
      <c r="C6" s="3"/>
    </row>
    <row r="7" spans="1:2" ht="11.25">
      <c r="A7" s="6" t="s">
        <v>44</v>
      </c>
      <c r="B7" s="44">
        <v>97</v>
      </c>
    </row>
    <row r="8" spans="1:2" ht="11.25">
      <c r="A8" s="6" t="s">
        <v>45</v>
      </c>
      <c r="B8" s="44">
        <v>65</v>
      </c>
    </row>
    <row r="9" spans="1:2" ht="11.25">
      <c r="A9" s="5" t="s">
        <v>37</v>
      </c>
      <c r="B9" s="44" t="s">
        <v>3</v>
      </c>
    </row>
    <row r="10" ht="11.25"/>
    <row r="11" ht="11.25"/>
    <row r="12" spans="6:13" ht="11.25">
      <c r="F12" s="10" t="s">
        <v>51</v>
      </c>
      <c r="G12" s="10" t="s">
        <v>64</v>
      </c>
      <c r="H12" s="7"/>
      <c r="I12" s="10" t="s">
        <v>84</v>
      </c>
      <c r="J12" s="10" t="s">
        <v>116</v>
      </c>
      <c r="K12" s="7"/>
      <c r="L12" s="7"/>
      <c r="M12" s="7"/>
    </row>
    <row r="13" spans="1:13" ht="11.25">
      <c r="A13" s="14" t="s">
        <v>48</v>
      </c>
      <c r="B13" s="15" t="s">
        <v>32</v>
      </c>
      <c r="C13" s="44">
        <v>150</v>
      </c>
      <c r="D13" s="4" t="s">
        <v>49</v>
      </c>
      <c r="F13" s="18">
        <f>$C13*0.62137119</f>
        <v>93.20567849999999</v>
      </c>
      <c r="G13" s="18">
        <f>($C13/600)*1000</f>
        <v>250</v>
      </c>
      <c r="H13" s="7"/>
      <c r="I13" s="12">
        <f>C13/J13</f>
        <v>7.5</v>
      </c>
      <c r="J13" s="12">
        <v>20</v>
      </c>
      <c r="K13" s="4" t="s">
        <v>49</v>
      </c>
      <c r="L13" s="7"/>
      <c r="M13" s="7"/>
    </row>
    <row r="14" spans="1:11" ht="11.25">
      <c r="A14" s="16"/>
      <c r="B14" s="17" t="s">
        <v>14</v>
      </c>
      <c r="C14" s="44">
        <v>1000</v>
      </c>
      <c r="D14" s="4" t="s">
        <v>49</v>
      </c>
      <c r="F14" s="18">
        <f>$C14*0.62137119</f>
        <v>621.37119</v>
      </c>
      <c r="G14" s="18">
        <f>($C14/600)*1000</f>
        <v>1666.6666666666667</v>
      </c>
      <c r="I14" s="12">
        <f>C14/J14</f>
        <v>10</v>
      </c>
      <c r="J14" s="12">
        <v>100</v>
      </c>
      <c r="K14" s="4" t="s">
        <v>49</v>
      </c>
    </row>
    <row r="15" spans="1:11" ht="11.25">
      <c r="A15" s="16"/>
      <c r="B15" s="17" t="s">
        <v>35</v>
      </c>
      <c r="C15" s="44"/>
      <c r="D15" s="4" t="s">
        <v>50</v>
      </c>
      <c r="F15" s="18">
        <f>$C15*1.1507794</f>
        <v>0</v>
      </c>
      <c r="G15" s="18">
        <f>($C15/600)*1000</f>
        <v>0</v>
      </c>
      <c r="I15" s="12">
        <f>C15/J15</f>
        <v>0</v>
      </c>
      <c r="J15" s="12">
        <v>4</v>
      </c>
      <c r="K15" s="4" t="s">
        <v>50</v>
      </c>
    </row>
    <row r="16" spans="1:11" ht="11.25">
      <c r="A16" s="16"/>
      <c r="B16" s="17" t="s">
        <v>36</v>
      </c>
      <c r="C16" s="44"/>
      <c r="D16" s="4" t="s">
        <v>50</v>
      </c>
      <c r="F16" s="18">
        <f>$C16*1.1507794</f>
        <v>0</v>
      </c>
      <c r="G16" s="18">
        <f>($C16/600)*1000</f>
        <v>0</v>
      </c>
      <c r="I16" s="12">
        <f>C16/J16</f>
        <v>0</v>
      </c>
      <c r="J16" s="12">
        <v>4</v>
      </c>
      <c r="K16" s="4" t="s">
        <v>50</v>
      </c>
    </row>
    <row r="17" spans="1:11" ht="11.25">
      <c r="A17" s="16"/>
      <c r="B17" s="17" t="s">
        <v>79</v>
      </c>
      <c r="C17" s="44">
        <v>10000</v>
      </c>
      <c r="D17" s="4" t="s">
        <v>49</v>
      </c>
      <c r="F17" s="18">
        <f>$C17*0.62137119</f>
        <v>6213.711899999999</v>
      </c>
      <c r="G17" s="18">
        <f>($C17/600)*1000</f>
        <v>16666.666666666668</v>
      </c>
      <c r="I17" s="12">
        <f>C17/J17</f>
        <v>10</v>
      </c>
      <c r="J17" s="12">
        <v>1000</v>
      </c>
      <c r="K17" s="4" t="s">
        <v>49</v>
      </c>
    </row>
    <row r="18" spans="1:11" ht="11.25">
      <c r="A18" s="38"/>
      <c r="B18" s="39" t="s">
        <v>80</v>
      </c>
      <c r="C18" s="44">
        <v>3</v>
      </c>
      <c r="D18" s="4" t="s">
        <v>81</v>
      </c>
      <c r="F18" s="30"/>
      <c r="G18" s="30"/>
      <c r="I18" s="12">
        <f>C18/J18</f>
        <v>6</v>
      </c>
      <c r="J18" s="27">
        <v>0.5</v>
      </c>
      <c r="K18" s="4" t="s">
        <v>81</v>
      </c>
    </row>
    <row r="20" spans="4:7" ht="11.25">
      <c r="D20" s="7" t="s">
        <v>70</v>
      </c>
      <c r="G20" s="10" t="s">
        <v>84</v>
      </c>
    </row>
    <row r="21" spans="1:7" ht="11.25">
      <c r="A21" s="14" t="s">
        <v>11</v>
      </c>
      <c r="B21" s="15" t="s">
        <v>32</v>
      </c>
      <c r="C21" s="44" t="s">
        <v>58</v>
      </c>
      <c r="D21" s="31" t="str">
        <f>IF(ISNA(VLOOKUP(C21,Maneuverability_Rating,2,FALSE)),"",VLOOKUP(C21,Maneuverability_Rating,2,FALSE))</f>
        <v>1d6</v>
      </c>
      <c r="F21" s="20"/>
      <c r="G21" s="12">
        <f>IF(ISNA(VLOOKUP(C21,Lists!E3:G10,3,FALSE)),"",VLOOKUP(C21,Lists!E3:G10,3,FALSE))</f>
        <v>8</v>
      </c>
    </row>
    <row r="22" spans="1:7" ht="11.25">
      <c r="A22" s="16"/>
      <c r="B22" s="17" t="s">
        <v>14</v>
      </c>
      <c r="C22" s="44" t="s">
        <v>60</v>
      </c>
      <c r="D22" s="12" t="str">
        <f>IF(ISNA(VLOOKUP(C22,Maneuverability_Rating,2,FALSE)),"",VLOOKUP(C22,Maneuverability_Rating,2,FALSE))</f>
        <v>1d10</v>
      </c>
      <c r="F22" s="20"/>
      <c r="G22" s="12">
        <f>IF(ISNA(VLOOKUP(C22,Lists!E4:G11,3,FALSE)),"",VLOOKUP(C22,Lists!E4:G11,3,FALSE))</f>
        <v>32</v>
      </c>
    </row>
    <row r="23" spans="1:7" ht="11.25">
      <c r="A23" s="16"/>
      <c r="B23" s="17" t="s">
        <v>35</v>
      </c>
      <c r="C23" s="44" t="s">
        <v>60</v>
      </c>
      <c r="D23" s="12" t="str">
        <f>IF(ISNA(VLOOKUP(C23,Maneuverability_Rating,2,FALSE)),"",VLOOKUP(C23,Maneuverability_Rating,2,FALSE))</f>
        <v>1d10</v>
      </c>
      <c r="F23" s="20"/>
      <c r="G23" s="12">
        <f>IF(ISNA(VLOOKUP(C23,Lists!E5:G12,3,FALSE)),"",VLOOKUP(C23,Lists!E5:G12,3,FALSE))</f>
        <v>32</v>
      </c>
    </row>
    <row r="24" spans="1:7" ht="11.25">
      <c r="A24" s="16"/>
      <c r="B24" s="17" t="s">
        <v>36</v>
      </c>
      <c r="C24" s="44" t="s">
        <v>56</v>
      </c>
      <c r="D24" s="12" t="str">
        <f>IF(ISNA(VLOOKUP(C24,Maneuverability_Rating,2,FALSE)),"",VLOOKUP(C24,Maneuverability_Rating,2,FALSE))</f>
        <v>1d2</v>
      </c>
      <c r="F24" s="20"/>
      <c r="G24" s="12">
        <f>IF(ISNA(VLOOKUP(C24,Lists!E6:G13,3,FALSE)),"",VLOOKUP(C24,Lists!E6:G13,3,FALSE))</f>
      </c>
    </row>
    <row r="25" spans="1:7" ht="11.25">
      <c r="A25" s="16"/>
      <c r="B25" s="17" t="s">
        <v>79</v>
      </c>
      <c r="C25" s="45" t="s">
        <v>60</v>
      </c>
      <c r="D25" s="12" t="str">
        <f>IF(ISNA(VLOOKUP(C25,Maneuverability_Rating,2,FALSE)),"",VLOOKUP(C25,Maneuverability_Rating,2,FALSE))</f>
        <v>1d10</v>
      </c>
      <c r="F25" s="20"/>
      <c r="G25" s="12">
        <f>IF(ISNA(VLOOKUP(C25,Lists!E7:G14,3,FALSE)),"",VLOOKUP(C25,Lists!E7:G14,3,FALSE))</f>
        <v>32</v>
      </c>
    </row>
    <row r="26" spans="1:7" ht="11.25">
      <c r="A26" s="16"/>
      <c r="B26" s="17" t="s">
        <v>80</v>
      </c>
      <c r="C26" s="44" t="s">
        <v>55</v>
      </c>
      <c r="D26" s="12" t="str">
        <f>IF(ISNA(VLOOKUP(C26,Maneuverability_Rating,2,FALSE)),"",VLOOKUP(C26,Maneuverability_Rating,2,FALSE))</f>
        <v>NA</v>
      </c>
      <c r="F26" s="20"/>
      <c r="G26" s="12">
        <f>IF(ISNA(VLOOKUP(C26,Lists!E8:G15,3,FALSE)),"",VLOOKUP(C26,Lists!E8:G15,3,FALSE))</f>
      </c>
    </row>
    <row r="27" spans="1:3" ht="11.25">
      <c r="A27" s="14"/>
      <c r="B27" s="15"/>
      <c r="C27" s="19"/>
    </row>
    <row r="28" spans="1:11" ht="11.25">
      <c r="A28" s="16"/>
      <c r="B28" s="17"/>
      <c r="C28" s="13"/>
      <c r="D28" s="7" t="s">
        <v>53</v>
      </c>
      <c r="E28" s="10" t="s">
        <v>88</v>
      </c>
      <c r="G28" s="10" t="s">
        <v>86</v>
      </c>
      <c r="I28" s="10" t="s">
        <v>87</v>
      </c>
      <c r="K28" s="10" t="s">
        <v>76</v>
      </c>
    </row>
    <row r="29" spans="1:11" ht="11.25">
      <c r="A29" s="52" t="s">
        <v>122</v>
      </c>
      <c r="B29" s="48" t="s">
        <v>15</v>
      </c>
      <c r="C29" s="32">
        <f>IF(G29="NA","NA",(I29-K29)*(100/I29)/100)</f>
        <v>0.9</v>
      </c>
      <c r="E29" s="33" t="str">
        <f>IF(ISNA(VLOOKUP(G29,Lists!$I$2:$J$57,2,FALSE)),"",VLOOKUP(G29,Lists!$I$2:$J$57,2,FALSE))</f>
        <v>d6</v>
      </c>
      <c r="G29" s="44">
        <v>5</v>
      </c>
      <c r="I29" s="44">
        <v>10</v>
      </c>
      <c r="K29" s="41">
        <v>1</v>
      </c>
    </row>
    <row r="30" spans="1:11" ht="11.25">
      <c r="A30" s="16"/>
      <c r="B30" s="48" t="s">
        <v>16</v>
      </c>
      <c r="C30" s="32">
        <f>IF(G30="NA","NA",(I30-K30)*(100/I30)/100)</f>
        <v>0.9</v>
      </c>
      <c r="E30" s="33" t="str">
        <f>IF(ISNA(VLOOKUP(G30,Lists!$I$2:$J$57,2,FALSE)),"",VLOOKUP(G30,Lists!$I$2:$J$57,2,FALSE))</f>
        <v>d8</v>
      </c>
      <c r="G30" s="44">
        <v>7</v>
      </c>
      <c r="I30" s="44">
        <v>10</v>
      </c>
      <c r="K30" s="41">
        <v>1</v>
      </c>
    </row>
    <row r="31" spans="1:11" ht="11.25">
      <c r="A31" s="16"/>
      <c r="B31" s="49" t="s">
        <v>117</v>
      </c>
      <c r="C31" s="32" t="str">
        <f>IF(G31="NA","NA",(I31-K31)*(100/I31)/100)</f>
        <v>NA</v>
      </c>
      <c r="E31" s="33">
        <f>IF(ISNA(VLOOKUP(G31,Lists!$I$2:$J$57,2,FALSE)),"",VLOOKUP(G31,Lists!$I$2:$J$57,2,FALSE))</f>
      </c>
      <c r="G31" s="44" t="s">
        <v>63</v>
      </c>
      <c r="I31" s="44"/>
      <c r="K31" s="41">
        <v>0</v>
      </c>
    </row>
    <row r="32" spans="1:11" ht="11.25">
      <c r="A32" s="50"/>
      <c r="B32" s="49" t="s">
        <v>117</v>
      </c>
      <c r="C32" s="32" t="str">
        <f>IF(G32="NA","NA",(I32-K32)*(100/I32)/100)</f>
        <v>NA</v>
      </c>
      <c r="E32" s="33">
        <f>IF(ISNA(VLOOKUP(G32,Lists!$I$2:$J$57,2,FALSE)),"",VLOOKUP(G32,Lists!$I$2:$J$57,2,FALSE))</f>
      </c>
      <c r="G32" s="44" t="s">
        <v>63</v>
      </c>
      <c r="I32" s="44"/>
      <c r="K32" s="41">
        <v>0</v>
      </c>
    </row>
    <row r="33" spans="1:11" ht="11.25">
      <c r="A33" s="51" t="s">
        <v>121</v>
      </c>
      <c r="E33" s="10" t="s">
        <v>88</v>
      </c>
      <c r="G33" s="10"/>
      <c r="I33" s="10"/>
      <c r="K33" s="35"/>
    </row>
    <row r="34" spans="2:11" ht="11.25">
      <c r="B34" s="6" t="s">
        <v>115</v>
      </c>
      <c r="C34" s="32">
        <f>IF(G34="NA","NA",(I34-K34)*(100/I34)/100)</f>
        <v>1</v>
      </c>
      <c r="E34" s="33" t="str">
        <f>IF(ISNA(VLOOKUP(G34,Lists!$I$2:$J$57,2,FALSE)),"",VLOOKUP(G34,Lists!$I$2:$J$57,2,FALSE))</f>
        <v>d6</v>
      </c>
      <c r="G34" s="44">
        <v>5</v>
      </c>
      <c r="I34" s="44">
        <v>20</v>
      </c>
      <c r="K34" s="41">
        <v>0</v>
      </c>
    </row>
    <row r="35" spans="2:11" ht="11.25">
      <c r="B35" s="6" t="s">
        <v>17</v>
      </c>
      <c r="C35" s="32" t="str">
        <f>IF(G35="NA","NA",(G35-K35)*(100/G35)/100)</f>
        <v>NA</v>
      </c>
      <c r="E35" s="33">
        <f>IF(ISNA(VLOOKUP(G35,Lists!$I$2:$J$57,2,FALSE)),"",VLOOKUP(G35,Lists!$I$2:$J$57,2,FALSE))</f>
      </c>
      <c r="G35" s="44" t="s">
        <v>63</v>
      </c>
      <c r="I35" s="44"/>
      <c r="K35" s="41">
        <v>0</v>
      </c>
    </row>
    <row r="36" spans="2:11" ht="11.25">
      <c r="B36" s="6" t="s">
        <v>31</v>
      </c>
      <c r="C36" s="32" t="str">
        <f>IF(G36="NA","NA",(G36-K36)*(100/G36)/100)</f>
        <v>NA</v>
      </c>
      <c r="E36" s="33">
        <f>IF(ISNA(VLOOKUP(G36,Lists!$I$2:$J$57,2,FALSE)),"",VLOOKUP(G36,Lists!$I$2:$J$57,2,FALSE))</f>
      </c>
      <c r="G36" s="44" t="s">
        <v>63</v>
      </c>
      <c r="I36" s="44"/>
      <c r="K36" s="41">
        <v>0</v>
      </c>
    </row>
    <row r="37" spans="2:11" ht="11.25">
      <c r="B37" s="6" t="s">
        <v>85</v>
      </c>
      <c r="C37" s="32" t="str">
        <f>IF(G37="NA","NA",(G37-K37)*(100/G37)/100)</f>
        <v>NA</v>
      </c>
      <c r="E37" s="33">
        <f>IF(ISNA(VLOOKUP(G37,Lists!$I$2:$J$57,2,FALSE)),"",VLOOKUP(G37,Lists!$I$2:$J$57,2,FALSE))</f>
      </c>
      <c r="G37" s="44" t="s">
        <v>63</v>
      </c>
      <c r="I37" s="44"/>
      <c r="K37" s="41">
        <v>0</v>
      </c>
    </row>
    <row r="38" spans="2:11" ht="11.25">
      <c r="B38" s="47" t="s">
        <v>117</v>
      </c>
      <c r="C38" s="32" t="str">
        <f>IF(G38="NA","NA",(G38-K38)*(100/G38)/100)</f>
        <v>NA</v>
      </c>
      <c r="E38" s="33">
        <f>IF(ISNA(VLOOKUP(G38,Lists!$I$2:$J$57,2,FALSE)),"",VLOOKUP(G38,Lists!$I$2:$J$57,2,FALSE))</f>
      </c>
      <c r="G38" s="44" t="s">
        <v>63</v>
      </c>
      <c r="I38" s="44"/>
      <c r="K38" s="41">
        <v>0</v>
      </c>
    </row>
    <row r="39" spans="2:11" ht="11.25">
      <c r="B39" s="47" t="s">
        <v>117</v>
      </c>
      <c r="C39" s="32" t="str">
        <f>IF(G39="NA","NA",(G39-K39)*(100/G39)/100)</f>
        <v>NA</v>
      </c>
      <c r="E39" s="33">
        <f>IF(ISNA(VLOOKUP(G39,Lists!$I$2:$J$57,2,FALSE)),"",VLOOKUP(G39,Lists!$I$2:$J$57,2,FALSE))</f>
      </c>
      <c r="G39" s="44" t="s">
        <v>63</v>
      </c>
      <c r="I39" s="44"/>
      <c r="K39" s="41">
        <v>0</v>
      </c>
    </row>
    <row r="40" spans="2:11" ht="11.25">
      <c r="B40" s="47" t="s">
        <v>117</v>
      </c>
      <c r="C40" s="32" t="str">
        <f>IF(G40="NA","NA",(G40-K40)*(100/G40)/100)</f>
        <v>NA</v>
      </c>
      <c r="E40" s="33">
        <f>IF(ISNA(VLOOKUP(G40,Lists!$I$2:$J$57,2,FALSE)),"",VLOOKUP(G40,Lists!$I$2:$J$57,2,FALSE))</f>
      </c>
      <c r="G40" s="44" t="s">
        <v>63</v>
      </c>
      <c r="I40" s="44"/>
      <c r="K40" s="41">
        <v>0</v>
      </c>
    </row>
    <row r="41" spans="2:11" ht="11.25">
      <c r="B41" s="47" t="s">
        <v>117</v>
      </c>
      <c r="C41" s="32" t="str">
        <f>IF(G41="NA","NA",(G41-K41)*(100/G41)/100)</f>
        <v>NA</v>
      </c>
      <c r="E41" s="33">
        <f>IF(ISNA(VLOOKUP(G41,Lists!$I$2:$J$57,2,FALSE)),"",VLOOKUP(G41,Lists!$I$2:$J$57,2,FALSE))</f>
      </c>
      <c r="G41" s="44" t="s">
        <v>63</v>
      </c>
      <c r="I41" s="44"/>
      <c r="K41" s="41">
        <v>0</v>
      </c>
    </row>
    <row r="42" spans="2:11" ht="11.25">
      <c r="B42" s="6"/>
      <c r="C42" s="9"/>
      <c r="K42" s="36"/>
    </row>
    <row r="43" spans="1:11" ht="11.25">
      <c r="A43" s="3" t="s">
        <v>120</v>
      </c>
      <c r="C43" s="5"/>
      <c r="E43" s="10"/>
      <c r="G43" s="10" t="s">
        <v>82</v>
      </c>
      <c r="K43" s="36"/>
    </row>
    <row r="44" spans="2:11" ht="11.25">
      <c r="B44" s="6" t="s">
        <v>12</v>
      </c>
      <c r="C44" s="32">
        <f aca="true" t="shared" si="0" ref="C44:C58">IF(G44="NA","NA",(I44-K44)*(100/I44)/100)</f>
        <v>0.75</v>
      </c>
      <c r="E44" s="33" t="str">
        <f>IF(ISNA(VLOOKUP(G44,Lists!$I$2:$J$57,2,FALSE)),"",VLOOKUP(G44,Lists!$I$2:$J$57,2,FALSE))</f>
        <v>d6</v>
      </c>
      <c r="G44" s="44">
        <v>6</v>
      </c>
      <c r="I44" s="44">
        <v>4</v>
      </c>
      <c r="K44" s="37">
        <v>1</v>
      </c>
    </row>
    <row r="45" spans="2:11" ht="11.25">
      <c r="B45" s="6" t="s">
        <v>29</v>
      </c>
      <c r="C45" s="32">
        <f t="shared" si="0"/>
        <v>0.75</v>
      </c>
      <c r="E45" s="33" t="str">
        <f>IF(ISNA(VLOOKUP(G45,Lists!$I$2:$J$57,2,FALSE)),"",VLOOKUP(G45,Lists!$I$2:$J$57,2,FALSE))</f>
        <v>d8</v>
      </c>
      <c r="G45" s="44">
        <v>8</v>
      </c>
      <c r="I45" s="44">
        <v>4</v>
      </c>
      <c r="K45" s="34">
        <v>1</v>
      </c>
    </row>
    <row r="46" spans="2:11" ht="11.25">
      <c r="B46" s="6" t="s">
        <v>18</v>
      </c>
      <c r="C46" s="32">
        <f t="shared" si="0"/>
        <v>0.33333333333333337</v>
      </c>
      <c r="E46" s="33" t="str">
        <f>IF(ISNA(VLOOKUP(G46,Lists!$I$2:$J$57,2,FALSE)),"",VLOOKUP(G46,Lists!$I$2:$J$57,2,FALSE))</f>
        <v>d6</v>
      </c>
      <c r="G46" s="44">
        <v>6</v>
      </c>
      <c r="I46" s="44">
        <v>3</v>
      </c>
      <c r="K46" s="34">
        <v>2</v>
      </c>
    </row>
    <row r="47" spans="2:11" ht="11.25">
      <c r="B47" s="6" t="s">
        <v>52</v>
      </c>
      <c r="C47" s="32">
        <f t="shared" si="0"/>
        <v>0.33333333333333337</v>
      </c>
      <c r="E47" s="33" t="str">
        <f>IF(ISNA(VLOOKUP(G47,Lists!$I$2:$J$57,2,FALSE)),"",VLOOKUP(G47,Lists!$I$2:$J$57,2,FALSE))</f>
        <v>d6</v>
      </c>
      <c r="G47" s="44">
        <v>6</v>
      </c>
      <c r="I47" s="44">
        <v>3</v>
      </c>
      <c r="K47" s="34">
        <v>2</v>
      </c>
    </row>
    <row r="48" spans="2:11" ht="11.25">
      <c r="B48" s="6" t="s">
        <v>78</v>
      </c>
      <c r="C48" s="32">
        <f t="shared" si="0"/>
        <v>0.6666666666666667</v>
      </c>
      <c r="E48" s="33" t="str">
        <f>IF(ISNA(VLOOKUP(G48,Lists!$I$2:$J$57,2,FALSE)),"",VLOOKUP(G48,Lists!$I$2:$J$57,2,FALSE))</f>
        <v>d6</v>
      </c>
      <c r="G48" s="44">
        <v>5</v>
      </c>
      <c r="I48" s="44">
        <v>3</v>
      </c>
      <c r="K48" s="34">
        <v>1</v>
      </c>
    </row>
    <row r="49" spans="2:11" ht="11.25">
      <c r="B49" s="6" t="s">
        <v>19</v>
      </c>
      <c r="C49" s="32">
        <f t="shared" si="0"/>
        <v>1</v>
      </c>
      <c r="E49" s="33" t="str">
        <f>IF(ISNA(VLOOKUP(G49,Lists!$I$2:$J$57,2,FALSE)),"",VLOOKUP(G49,Lists!$I$2:$J$57,2,FALSE))</f>
        <v>d8</v>
      </c>
      <c r="G49" s="44">
        <v>8</v>
      </c>
      <c r="I49" s="44">
        <v>6</v>
      </c>
      <c r="K49" s="34">
        <v>0</v>
      </c>
    </row>
    <row r="50" spans="2:11" ht="11.25">
      <c r="B50" s="6" t="s">
        <v>83</v>
      </c>
      <c r="C50" s="32">
        <f t="shared" si="0"/>
        <v>1</v>
      </c>
      <c r="E50" s="33" t="str">
        <f>IF(ISNA(VLOOKUP(G50,Lists!$I$2:$J$57,2,FALSE)),"",VLOOKUP(G50,Lists!$I$2:$J$57,2,FALSE))</f>
        <v>d8</v>
      </c>
      <c r="G50" s="44">
        <v>8</v>
      </c>
      <c r="I50" s="44">
        <v>3</v>
      </c>
      <c r="K50" s="34">
        <v>0</v>
      </c>
    </row>
    <row r="51" spans="2:11" ht="11.25">
      <c r="B51" s="6" t="s">
        <v>20</v>
      </c>
      <c r="C51" s="32">
        <f t="shared" si="0"/>
        <v>1</v>
      </c>
      <c r="E51" s="33" t="str">
        <f>IF(ISNA(VLOOKUP(G51,Lists!$I$2:$J$57,2,FALSE)),"",VLOOKUP(G51,Lists!$I$2:$J$57,2,FALSE))</f>
        <v>d10</v>
      </c>
      <c r="G51" s="44">
        <v>10</v>
      </c>
      <c r="I51" s="44">
        <v>10</v>
      </c>
      <c r="K51" s="34">
        <v>0</v>
      </c>
    </row>
    <row r="52" spans="2:11" ht="11.25">
      <c r="B52" s="6" t="s">
        <v>33</v>
      </c>
      <c r="C52" s="32">
        <f t="shared" si="0"/>
        <v>0.6</v>
      </c>
      <c r="E52" s="33" t="str">
        <f>IF(ISNA(VLOOKUP(G52,Lists!$I$2:$J$57,2,FALSE)),"",VLOOKUP(G52,Lists!$I$2:$J$57,2,FALSE))</f>
        <v>d8</v>
      </c>
      <c r="G52" s="44">
        <v>8</v>
      </c>
      <c r="I52" s="44">
        <v>10</v>
      </c>
      <c r="K52" s="34">
        <v>4</v>
      </c>
    </row>
    <row r="53" spans="2:11" ht="11.25">
      <c r="B53" s="6" t="s">
        <v>34</v>
      </c>
      <c r="C53" s="32">
        <f t="shared" si="0"/>
        <v>0.7</v>
      </c>
      <c r="E53" s="33" t="str">
        <f>IF(ISNA(VLOOKUP(G53,Lists!$I$2:$J$57,2,FALSE)),"",VLOOKUP(G53,Lists!$I$2:$J$57,2,FALSE))</f>
        <v>d8</v>
      </c>
      <c r="G53" s="44">
        <v>8</v>
      </c>
      <c r="I53" s="44">
        <v>10</v>
      </c>
      <c r="K53" s="34">
        <v>3</v>
      </c>
    </row>
    <row r="54" spans="2:11" ht="11.25">
      <c r="B54" s="6" t="s">
        <v>21</v>
      </c>
      <c r="C54" s="32">
        <f t="shared" si="0"/>
        <v>0.8571428571428572</v>
      </c>
      <c r="E54" s="33" t="str">
        <f>IF(ISNA(VLOOKUP(G54,Lists!$I$2:$J$57,2,FALSE)),"",VLOOKUP(G54,Lists!$I$2:$J$57,2,FALSE))</f>
        <v>d6</v>
      </c>
      <c r="G54" s="44">
        <v>5</v>
      </c>
      <c r="I54" s="44">
        <v>7</v>
      </c>
      <c r="K54" s="34">
        <v>1</v>
      </c>
    </row>
    <row r="55" spans="2:11" ht="11.25">
      <c r="B55" s="6" t="s">
        <v>27</v>
      </c>
      <c r="C55" s="32" t="str">
        <f t="shared" si="0"/>
        <v>NA</v>
      </c>
      <c r="E55" s="33">
        <f>IF(ISNA(VLOOKUP(G55,Lists!$I$2:$J$57,2,FALSE)),"",VLOOKUP(G55,Lists!$I$2:$J$57,2,FALSE))</f>
      </c>
      <c r="G55" s="44" t="s">
        <v>63</v>
      </c>
      <c r="I55" s="44"/>
      <c r="K55" s="34">
        <v>0</v>
      </c>
    </row>
    <row r="56" spans="2:11" ht="11.25">
      <c r="B56" s="6" t="s">
        <v>28</v>
      </c>
      <c r="C56" s="32" t="str">
        <f t="shared" si="0"/>
        <v>NA</v>
      </c>
      <c r="E56" s="33">
        <f>IF(ISNA(VLOOKUP(G56,Lists!$I$2:$J$57,2,FALSE)),"",VLOOKUP(G56,Lists!$I$2:$J$57,2,FALSE))</f>
      </c>
      <c r="G56" s="44" t="s">
        <v>63</v>
      </c>
      <c r="I56" s="44"/>
      <c r="K56" s="34">
        <v>0</v>
      </c>
    </row>
    <row r="57" spans="2:11" ht="11.25">
      <c r="B57" s="6" t="s">
        <v>30</v>
      </c>
      <c r="C57" s="32">
        <f t="shared" si="0"/>
        <v>1</v>
      </c>
      <c r="E57" s="33" t="str">
        <f>IF(ISNA(VLOOKUP(G57,Lists!$I$2:$J$57,2,FALSE)),"",VLOOKUP(G57,Lists!$I$2:$J$57,2,FALSE))</f>
        <v>d8</v>
      </c>
      <c r="G57" s="44">
        <v>7</v>
      </c>
      <c r="I57" s="44">
        <v>4</v>
      </c>
      <c r="K57" s="34">
        <v>0</v>
      </c>
    </row>
    <row r="58" spans="2:11" ht="11.25">
      <c r="B58" s="6" t="s">
        <v>13</v>
      </c>
      <c r="C58" s="32">
        <f t="shared" si="0"/>
        <v>1</v>
      </c>
      <c r="E58" s="33" t="str">
        <f>IF(ISNA(VLOOKUP(G58,Lists!$I$2:$J$57,2,FALSE)),"",VLOOKUP(G58,Lists!$I$2:$J$57,2,FALSE))</f>
        <v>d8</v>
      </c>
      <c r="G58" s="44">
        <v>7</v>
      </c>
      <c r="I58" s="44">
        <v>4</v>
      </c>
      <c r="K58" s="34">
        <v>0</v>
      </c>
    </row>
    <row r="59" spans="2:11" ht="11.25">
      <c r="B59" s="47" t="s">
        <v>117</v>
      </c>
      <c r="C59" s="32" t="str">
        <f>IF(G59="NA","NA",(I59-K59)*(100/I59)/100)</f>
        <v>NA</v>
      </c>
      <c r="E59" s="33">
        <f>IF(ISNA(VLOOKUP(G59,Lists!$I$2:$J$57,2,FALSE)),"",VLOOKUP(G59,Lists!$I$2:$J$57,2,FALSE))</f>
      </c>
      <c r="G59" s="44" t="s">
        <v>63</v>
      </c>
      <c r="I59" s="44">
        <v>0</v>
      </c>
      <c r="K59" s="34">
        <v>0</v>
      </c>
    </row>
    <row r="60" spans="2:11" ht="11.25">
      <c r="B60" s="47" t="s">
        <v>117</v>
      </c>
      <c r="C60" s="32" t="str">
        <f>IF(G60="NA","NA",(I60-K60)*(100/I60)/100)</f>
        <v>NA</v>
      </c>
      <c r="E60" s="33">
        <f>IF(ISNA(VLOOKUP(G60,Lists!$I$2:$J$57,2,FALSE)),"",VLOOKUP(G60,Lists!$I$2:$J$57,2,FALSE))</f>
      </c>
      <c r="G60" s="44" t="s">
        <v>63</v>
      </c>
      <c r="I60" s="44"/>
      <c r="K60" s="34">
        <v>0</v>
      </c>
    </row>
    <row r="61" spans="2:11" ht="11.25">
      <c r="B61" s="47" t="s">
        <v>117</v>
      </c>
      <c r="C61" s="32" t="str">
        <f>IF(G61="NA","NA",(I61-K61)*(100/I61)/100)</f>
        <v>NA</v>
      </c>
      <c r="E61" s="33">
        <f>IF(ISNA(VLOOKUP(G61,Lists!$I$2:$J$57,2,FALSE)),"",VLOOKUP(G61,Lists!$I$2:$J$57,2,FALSE))</f>
      </c>
      <c r="G61" s="44" t="s">
        <v>63</v>
      </c>
      <c r="I61" s="44"/>
      <c r="K61" s="34">
        <v>0</v>
      </c>
    </row>
    <row r="62" spans="2:11" ht="11.25">
      <c r="B62" s="47" t="s">
        <v>117</v>
      </c>
      <c r="C62" s="32" t="str">
        <f>IF(G62="NA","NA",(I62-K62)*(100/I62)/100)</f>
        <v>NA</v>
      </c>
      <c r="E62" s="33">
        <f>IF(ISNA(VLOOKUP(G62,Lists!$I$2:$J$57,2,FALSE)),"",VLOOKUP(G62,Lists!$I$2:$J$57,2,FALSE))</f>
      </c>
      <c r="G62" s="44" t="s">
        <v>63</v>
      </c>
      <c r="I62" s="44"/>
      <c r="K62" s="34">
        <v>0</v>
      </c>
    </row>
    <row r="63" spans="2:11" ht="11.25">
      <c r="B63" s="47" t="s">
        <v>117</v>
      </c>
      <c r="C63" s="32" t="str">
        <f>IF(G63="NA","NA",(I63-K63)*(100/I63)/100)</f>
        <v>NA</v>
      </c>
      <c r="E63" s="33">
        <f>IF(ISNA(VLOOKUP(G63,Lists!$I$2:$J$57,2,FALSE)),"",VLOOKUP(G63,Lists!$I$2:$J$57,2,FALSE))</f>
      </c>
      <c r="G63" s="44" t="s">
        <v>63</v>
      </c>
      <c r="I63" s="44"/>
      <c r="K63" s="34">
        <v>0</v>
      </c>
    </row>
    <row r="64" spans="2:11" ht="11.25">
      <c r="B64" s="5"/>
      <c r="E64" s="7"/>
      <c r="G64" s="7"/>
      <c r="K64" s="36"/>
    </row>
    <row r="65" spans="1:11" ht="11.25">
      <c r="A65" s="51" t="s">
        <v>119</v>
      </c>
      <c r="E65" s="7"/>
      <c r="G65" s="7"/>
      <c r="K65" s="36"/>
    </row>
    <row r="66" spans="2:11" ht="11.25">
      <c r="B66" s="6" t="s">
        <v>22</v>
      </c>
      <c r="C66" s="32" t="str">
        <f aca="true" t="shared" si="1" ref="C66:C71">IF(G66="NA","NA",(G66-K66)*(100/G66)/100)</f>
        <v>NA</v>
      </c>
      <c r="E66" s="33">
        <f>IF(ISNA(VLOOKUP(G66,Lists!$I$2:$J$57,2,FALSE)),"",VLOOKUP(G66,Lists!$I$2:$J$57,2,FALSE))</f>
      </c>
      <c r="G66" s="44" t="s">
        <v>63</v>
      </c>
      <c r="I66" s="44"/>
      <c r="K66" s="34">
        <v>0</v>
      </c>
    </row>
    <row r="67" spans="2:11" ht="11.25">
      <c r="B67" s="6" t="s">
        <v>23</v>
      </c>
      <c r="C67" s="32">
        <f t="shared" si="1"/>
        <v>1</v>
      </c>
      <c r="E67" s="33" t="str">
        <f>IF(ISNA(VLOOKUP(G67,Lists!$I$2:$J$57,2,FALSE)),"",VLOOKUP(G67,Lists!$I$2:$J$57,2,FALSE))</f>
        <v>d10</v>
      </c>
      <c r="G67" s="44">
        <v>10</v>
      </c>
      <c r="I67" s="44">
        <v>5</v>
      </c>
      <c r="K67" s="34">
        <v>0</v>
      </c>
    </row>
    <row r="68" spans="2:11" ht="11.25">
      <c r="B68" s="6" t="s">
        <v>26</v>
      </c>
      <c r="C68" s="32" t="str">
        <f t="shared" si="1"/>
        <v>NA</v>
      </c>
      <c r="E68" s="33">
        <f>IF(ISNA(VLOOKUP(G68,Lists!$I$2:$J$57,2,FALSE)),"",VLOOKUP(G68,Lists!$I$2:$J$57,2,FALSE))</f>
      </c>
      <c r="G68" s="44" t="s">
        <v>63</v>
      </c>
      <c r="I68" s="44"/>
      <c r="K68" s="34">
        <v>0</v>
      </c>
    </row>
    <row r="69" spans="2:11" ht="11.25">
      <c r="B69" s="6" t="s">
        <v>25</v>
      </c>
      <c r="C69" s="32" t="str">
        <f t="shared" si="1"/>
        <v>NA</v>
      </c>
      <c r="E69" s="33">
        <f>IF(ISNA(VLOOKUP(G69,Lists!$I$2:$J$57,2,FALSE)),"",VLOOKUP(G69,Lists!$I$2:$J$57,2,FALSE))</f>
      </c>
      <c r="G69" s="44" t="s">
        <v>63</v>
      </c>
      <c r="I69" s="44"/>
      <c r="K69" s="34">
        <v>0</v>
      </c>
    </row>
    <row r="70" spans="2:11" ht="11.25">
      <c r="B70" s="6" t="s">
        <v>24</v>
      </c>
      <c r="C70" s="32" t="str">
        <f t="shared" si="1"/>
        <v>NA</v>
      </c>
      <c r="E70" s="33">
        <f>IF(ISNA(VLOOKUP(G70,Lists!$I$2:$J$57,2,FALSE)),"",VLOOKUP(G70,Lists!$I$2:$J$57,2,FALSE))</f>
      </c>
      <c r="G70" s="44" t="s">
        <v>63</v>
      </c>
      <c r="I70" s="44"/>
      <c r="K70" s="34">
        <v>0</v>
      </c>
    </row>
    <row r="71" spans="2:11" ht="11.25">
      <c r="B71" s="6" t="s">
        <v>77</v>
      </c>
      <c r="C71" s="32">
        <f t="shared" si="1"/>
        <v>1</v>
      </c>
      <c r="E71" s="33" t="str">
        <f>IF(ISNA(VLOOKUP(G71,Lists!$I$2:$J$57,2,FALSE)),"",VLOOKUP(G71,Lists!$I$2:$J$57,2,FALSE))</f>
        <v>d6</v>
      </c>
      <c r="G71" s="44">
        <v>5</v>
      </c>
      <c r="I71" s="44"/>
      <c r="K71" s="34">
        <v>0</v>
      </c>
    </row>
    <row r="72" spans="2:11" ht="11.25">
      <c r="B72" s="47" t="s">
        <v>117</v>
      </c>
      <c r="C72" s="32" t="str">
        <f>IF(G72="NA","NA",(G72-K72)*(100/G72)/100)</f>
        <v>NA</v>
      </c>
      <c r="E72" s="33">
        <f>IF(ISNA(VLOOKUP(G72,Lists!$I$2:$J$57,2,FALSE)),"",VLOOKUP(G72,Lists!$I$2:$J$57,2,FALSE))</f>
      </c>
      <c r="G72" s="44" t="s">
        <v>63</v>
      </c>
      <c r="I72" s="44"/>
      <c r="K72" s="34">
        <v>0</v>
      </c>
    </row>
    <row r="73" spans="2:11" ht="11.25">
      <c r="B73" s="47" t="s">
        <v>117</v>
      </c>
      <c r="C73" s="32" t="str">
        <f>IF(G73="NA","NA",(G73-K73)*(100/G73)/100)</f>
        <v>NA</v>
      </c>
      <c r="E73" s="33">
        <f>IF(ISNA(VLOOKUP(G73,Lists!$I$2:$J$57,2,FALSE)),"",VLOOKUP(G73,Lists!$I$2:$J$57,2,FALSE))</f>
      </c>
      <c r="G73" s="44" t="s">
        <v>63</v>
      </c>
      <c r="I73" s="44"/>
      <c r="K73" s="34">
        <v>0</v>
      </c>
    </row>
    <row r="74" spans="2:11" ht="11.25">
      <c r="B74" s="47" t="s">
        <v>117</v>
      </c>
      <c r="C74" s="32" t="str">
        <f>IF(G74="NA","NA",(G74-K74)*(100/G74)/100)</f>
        <v>NA</v>
      </c>
      <c r="E74" s="33">
        <f>IF(ISNA(VLOOKUP(G74,Lists!$I$2:$J$57,2,FALSE)),"",VLOOKUP(G74,Lists!$I$2:$J$57,2,FALSE))</f>
      </c>
      <c r="G74" s="44" t="s">
        <v>63</v>
      </c>
      <c r="I74" s="44"/>
      <c r="K74" s="34">
        <v>0</v>
      </c>
    </row>
    <row r="75" spans="2:11" ht="11.25">
      <c r="B75" s="47" t="s">
        <v>117</v>
      </c>
      <c r="C75" s="32" t="str">
        <f>IF(G75="NA","NA",(G75-K75)*(100/G75)/100)</f>
        <v>NA</v>
      </c>
      <c r="E75" s="33">
        <f>IF(ISNA(VLOOKUP(G75,Lists!$I$2:$J$57,2,FALSE)),"",VLOOKUP(G75,Lists!$I$2:$J$57,2,FALSE))</f>
      </c>
      <c r="G75" s="44" t="s">
        <v>63</v>
      </c>
      <c r="I75" s="44"/>
      <c r="K75" s="34">
        <v>0</v>
      </c>
    </row>
    <row r="76" spans="2:11" ht="11.25">
      <c r="B76" s="47" t="s">
        <v>117</v>
      </c>
      <c r="C76" s="32" t="str">
        <f>IF(G76="NA","NA",(G76-K76)*(100/G76)/100)</f>
        <v>NA</v>
      </c>
      <c r="E76" s="33">
        <f>IF(ISNA(VLOOKUP(G76,Lists!$I$2:$J$57,2,FALSE)),"",VLOOKUP(G76,Lists!$I$2:$J$57,2,FALSE))</f>
      </c>
      <c r="G76" s="44" t="s">
        <v>63</v>
      </c>
      <c r="I76" s="44"/>
      <c r="K76" s="34">
        <v>0</v>
      </c>
    </row>
    <row r="77" ht="12" thickBot="1">
      <c r="E77" s="7"/>
    </row>
    <row r="78" spans="4:11" ht="12" thickBot="1">
      <c r="D78" s="17"/>
      <c r="E78" s="13"/>
      <c r="J78" s="6" t="s">
        <v>118</v>
      </c>
      <c r="K78" s="29">
        <f>SUM(K29:K32,K34:K37,K44:K63,K66:K76)</f>
        <v>17</v>
      </c>
    </row>
  </sheetData>
  <sheetProtection sheet="1" objects="1" scenarios="1"/>
  <mergeCells count="4">
    <mergeCell ref="B1:C1"/>
    <mergeCell ref="B2:C2"/>
    <mergeCell ref="B3:C3"/>
    <mergeCell ref="A5:B5"/>
  </mergeCells>
  <conditionalFormatting sqref="C13 F13:G13 C21:D21">
    <cfRule type="expression" priority="1" dxfId="0" stopIfTrue="1">
      <formula>$B$9="Air"</formula>
    </cfRule>
    <cfRule type="expression" priority="2" dxfId="0" stopIfTrue="1">
      <formula>$B$9="Water"</formula>
    </cfRule>
    <cfRule type="expression" priority="3" dxfId="0" stopIfTrue="1">
      <formula>$B$9="Space"</formula>
    </cfRule>
  </conditionalFormatting>
  <conditionalFormatting sqref="C16 F16:G16 C24:D24">
    <cfRule type="expression" priority="4" dxfId="0" stopIfTrue="1">
      <formula>$B$9="Air"</formula>
    </cfRule>
    <cfRule type="expression" priority="5" dxfId="0" stopIfTrue="1">
      <formula>$B$9="Ground"</formula>
    </cfRule>
    <cfRule type="expression" priority="6" dxfId="0" stopIfTrue="1">
      <formula>$B$9="Space"</formula>
    </cfRule>
  </conditionalFormatting>
  <conditionalFormatting sqref="C15 F15:G15 C23:D23">
    <cfRule type="expression" priority="7" dxfId="0" stopIfTrue="1">
      <formula>$B$9="Ground"</formula>
    </cfRule>
    <cfRule type="expression" priority="8" dxfId="0" stopIfTrue="1">
      <formula>$B$9="Air"</formula>
    </cfRule>
    <cfRule type="expression" priority="9" dxfId="0" stopIfTrue="1">
      <formula>$B$9="Space"</formula>
    </cfRule>
  </conditionalFormatting>
  <conditionalFormatting sqref="C25:D26 C17:C18 G17">
    <cfRule type="expression" priority="10" dxfId="0" stopIfTrue="1">
      <formula>$B$9="Air"</formula>
    </cfRule>
    <cfRule type="expression" priority="11" dxfId="0" stopIfTrue="1">
      <formula>$B$9="Water"</formula>
    </cfRule>
    <cfRule type="expression" priority="12" dxfId="0" stopIfTrue="1">
      <formula>$B$9="Ground"</formula>
    </cfRule>
  </conditionalFormatting>
  <conditionalFormatting sqref="C14 F14:G14 C22:D22 F17">
    <cfRule type="expression" priority="13" dxfId="0" stopIfTrue="1">
      <formula>$B$9="Ground"</formula>
    </cfRule>
    <cfRule type="expression" priority="14" dxfId="0" stopIfTrue="1">
      <formula>$B$9="Water"</formula>
    </cfRule>
  </conditionalFormatting>
  <dataValidations count="3">
    <dataValidation type="list" allowBlank="1" showInputMessage="1" showErrorMessage="1" sqref="B4">
      <formula1>Chassis</formula1>
    </dataValidation>
    <dataValidation type="list" allowBlank="1" showInputMessage="1" showErrorMessage="1" sqref="B9">
      <formula1>class</formula1>
    </dataValidation>
    <dataValidation type="list" allowBlank="1" showInputMessage="1" showErrorMessage="1" sqref="C21:C26">
      <formula1>Maneuverability</formula1>
    </dataValidation>
  </dataValidations>
  <printOptions/>
  <pageMargins left="0.25" right="0.25" top="0.75" bottom="0.25" header="0.5" footer="0.5"/>
  <pageSetup fitToHeight="1" fitToWidth="1" horizontalDpi="600" verticalDpi="600" orientation="portrait" scale="84" r:id="rId2"/>
  <headerFooter alignWithMargins="0">
    <oddHeader>&amp;L&amp;7Tim's Ship Sheet&amp;R&amp;D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80.421875" style="46" customWidth="1"/>
  </cols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F20" sqref="F20"/>
    </sheetView>
  </sheetViews>
  <sheetFormatPr defaultColWidth="9.140625" defaultRowHeight="12.75"/>
  <cols>
    <col min="5" max="5" width="22.421875" style="0" bestFit="1" customWidth="1"/>
    <col min="6" max="6" width="10.7109375" style="0" customWidth="1"/>
  </cols>
  <sheetData>
    <row r="1" spans="1:10" ht="12.75">
      <c r="A1" s="2" t="s">
        <v>0</v>
      </c>
      <c r="C1" s="23" t="s">
        <v>41</v>
      </c>
      <c r="E1" s="28" t="s">
        <v>54</v>
      </c>
      <c r="F1" s="28"/>
      <c r="I1" t="s">
        <v>89</v>
      </c>
      <c r="J1" t="s">
        <v>88</v>
      </c>
    </row>
    <row r="2" spans="1:3" ht="12.75">
      <c r="A2" s="1"/>
      <c r="C2" s="21"/>
    </row>
    <row r="3" spans="1:9" ht="12.75">
      <c r="A3" s="1" t="s">
        <v>1</v>
      </c>
      <c r="C3" s="26" t="s">
        <v>75</v>
      </c>
      <c r="E3" t="s">
        <v>55</v>
      </c>
      <c r="F3" s="25" t="s">
        <v>63</v>
      </c>
      <c r="G3">
        <v>0</v>
      </c>
      <c r="I3">
        <v>0</v>
      </c>
    </row>
    <row r="4" spans="1:10" ht="12.75">
      <c r="A4" s="1" t="s">
        <v>2</v>
      </c>
      <c r="C4" s="21">
        <v>100</v>
      </c>
      <c r="E4" t="s">
        <v>56</v>
      </c>
      <c r="F4" s="22" t="s">
        <v>72</v>
      </c>
      <c r="G4">
        <v>2</v>
      </c>
      <c r="I4">
        <v>1</v>
      </c>
      <c r="J4" t="s">
        <v>90</v>
      </c>
    </row>
    <row r="5" spans="1:10" ht="12.75">
      <c r="A5" s="1" t="s">
        <v>3</v>
      </c>
      <c r="C5" s="21">
        <v>95</v>
      </c>
      <c r="E5" t="s">
        <v>57</v>
      </c>
      <c r="F5" s="25" t="s">
        <v>65</v>
      </c>
      <c r="G5">
        <v>4</v>
      </c>
      <c r="I5">
        <v>2</v>
      </c>
      <c r="J5" t="s">
        <v>90</v>
      </c>
    </row>
    <row r="6" spans="1:10" ht="12.75">
      <c r="A6" s="1" t="s">
        <v>4</v>
      </c>
      <c r="C6" s="21">
        <v>90</v>
      </c>
      <c r="E6" t="s">
        <v>58</v>
      </c>
      <c r="F6" s="25" t="s">
        <v>66</v>
      </c>
      <c r="G6">
        <v>8</v>
      </c>
      <c r="I6">
        <v>3</v>
      </c>
      <c r="J6" t="s">
        <v>91</v>
      </c>
    </row>
    <row r="7" spans="1:10" ht="12.75">
      <c r="A7" s="1"/>
      <c r="C7" s="21">
        <v>85</v>
      </c>
      <c r="E7" t="s">
        <v>59</v>
      </c>
      <c r="F7" s="25" t="s">
        <v>67</v>
      </c>
      <c r="G7">
        <v>16</v>
      </c>
      <c r="I7">
        <v>4</v>
      </c>
      <c r="J7" t="s">
        <v>91</v>
      </c>
    </row>
    <row r="8" spans="1:10" ht="12.75">
      <c r="A8" s="1"/>
      <c r="C8" s="21">
        <v>80</v>
      </c>
      <c r="E8" t="s">
        <v>60</v>
      </c>
      <c r="F8" s="25" t="s">
        <v>68</v>
      </c>
      <c r="G8">
        <v>32</v>
      </c>
      <c r="I8">
        <v>5</v>
      </c>
      <c r="J8" t="s">
        <v>92</v>
      </c>
    </row>
    <row r="9" spans="1:10" ht="12.75">
      <c r="A9" s="1"/>
      <c r="C9" s="21">
        <v>75</v>
      </c>
      <c r="E9" t="s">
        <v>61</v>
      </c>
      <c r="F9" s="25" t="s">
        <v>69</v>
      </c>
      <c r="G9">
        <v>64</v>
      </c>
      <c r="I9">
        <v>6</v>
      </c>
      <c r="J9" t="s">
        <v>92</v>
      </c>
    </row>
    <row r="10" spans="1:10" ht="12.75">
      <c r="A10" s="1"/>
      <c r="C10" s="21">
        <v>70</v>
      </c>
      <c r="E10" t="s">
        <v>62</v>
      </c>
      <c r="F10" s="25" t="s">
        <v>71</v>
      </c>
      <c r="G10">
        <v>128</v>
      </c>
      <c r="I10">
        <v>7</v>
      </c>
      <c r="J10" t="s">
        <v>93</v>
      </c>
    </row>
    <row r="11" spans="1:10" ht="12.75">
      <c r="A11" s="1"/>
      <c r="C11" s="21">
        <v>65</v>
      </c>
      <c r="F11" s="24"/>
      <c r="I11">
        <v>8</v>
      </c>
      <c r="J11" t="s">
        <v>93</v>
      </c>
    </row>
    <row r="12" spans="1:10" ht="12.75">
      <c r="A12" s="1"/>
      <c r="C12" s="21">
        <v>60</v>
      </c>
      <c r="F12" s="24"/>
      <c r="I12">
        <v>9</v>
      </c>
      <c r="J12" t="s">
        <v>94</v>
      </c>
    </row>
    <row r="13" spans="3:10" ht="12.75">
      <c r="C13" s="21">
        <v>55</v>
      </c>
      <c r="F13" s="24"/>
      <c r="I13">
        <v>10</v>
      </c>
      <c r="J13" t="s">
        <v>94</v>
      </c>
    </row>
    <row r="14" spans="3:10" ht="12.75">
      <c r="C14" s="21">
        <v>50</v>
      </c>
      <c r="F14" s="24"/>
      <c r="I14">
        <v>11</v>
      </c>
      <c r="J14" t="s">
        <v>95</v>
      </c>
    </row>
    <row r="15" spans="1:10" ht="12.75">
      <c r="A15" s="2" t="s">
        <v>5</v>
      </c>
      <c r="C15" s="21">
        <v>45</v>
      </c>
      <c r="I15">
        <v>12</v>
      </c>
      <c r="J15" t="s">
        <v>95</v>
      </c>
    </row>
    <row r="16" spans="1:10" ht="12.75">
      <c r="A16" s="8"/>
      <c r="C16" s="21">
        <v>40</v>
      </c>
      <c r="I16">
        <v>13</v>
      </c>
      <c r="J16" t="s">
        <v>96</v>
      </c>
    </row>
    <row r="17" spans="1:10" ht="12.75">
      <c r="A17" s="8" t="s">
        <v>6</v>
      </c>
      <c r="C17" s="21">
        <v>35</v>
      </c>
      <c r="I17">
        <v>14</v>
      </c>
      <c r="J17" t="s">
        <v>96</v>
      </c>
    </row>
    <row r="18" spans="1:10" ht="12.75">
      <c r="A18" s="8" t="s">
        <v>7</v>
      </c>
      <c r="C18" s="21">
        <v>30</v>
      </c>
      <c r="I18">
        <v>15</v>
      </c>
      <c r="J18" t="s">
        <v>97</v>
      </c>
    </row>
    <row r="19" spans="1:10" ht="12.75">
      <c r="A19" s="8" t="s">
        <v>8</v>
      </c>
      <c r="C19" s="21">
        <v>25</v>
      </c>
      <c r="I19">
        <v>16</v>
      </c>
      <c r="J19" t="s">
        <v>97</v>
      </c>
    </row>
    <row r="20" spans="1:10" ht="12.75">
      <c r="A20" s="8" t="s">
        <v>9</v>
      </c>
      <c r="C20" s="21">
        <v>20</v>
      </c>
      <c r="I20">
        <v>17</v>
      </c>
      <c r="J20" t="s">
        <v>98</v>
      </c>
    </row>
    <row r="21" spans="1:10" ht="12.75">
      <c r="A21" s="8" t="s">
        <v>10</v>
      </c>
      <c r="C21" s="21">
        <v>15</v>
      </c>
      <c r="I21">
        <v>18</v>
      </c>
      <c r="J21" t="s">
        <v>98</v>
      </c>
    </row>
    <row r="22" spans="1:10" ht="12.75">
      <c r="A22" s="8"/>
      <c r="C22" s="21">
        <v>10</v>
      </c>
      <c r="I22">
        <v>19</v>
      </c>
      <c r="J22" t="s">
        <v>99</v>
      </c>
    </row>
    <row r="23" spans="1:10" ht="12.75">
      <c r="A23" s="8"/>
      <c r="C23" s="21">
        <v>5</v>
      </c>
      <c r="I23">
        <v>20</v>
      </c>
      <c r="J23" t="s">
        <v>99</v>
      </c>
    </row>
    <row r="24" spans="1:10" ht="12.75">
      <c r="A24" s="8"/>
      <c r="C24" s="21">
        <v>0</v>
      </c>
      <c r="I24">
        <v>21</v>
      </c>
      <c r="J24" t="s">
        <v>100</v>
      </c>
    </row>
    <row r="25" spans="1:10" ht="12.75">
      <c r="A25" s="8"/>
      <c r="C25" s="21">
        <v>-5</v>
      </c>
      <c r="I25">
        <v>22</v>
      </c>
      <c r="J25" t="s">
        <v>100</v>
      </c>
    </row>
    <row r="26" spans="1:10" ht="12.75">
      <c r="A26" s="8"/>
      <c r="C26" s="21">
        <v>-10</v>
      </c>
      <c r="I26">
        <v>23</v>
      </c>
      <c r="J26" t="s">
        <v>101</v>
      </c>
    </row>
    <row r="27" spans="1:10" ht="12.75">
      <c r="A27" s="8"/>
      <c r="C27" s="21">
        <v>-15</v>
      </c>
      <c r="I27">
        <v>24</v>
      </c>
      <c r="J27" t="s">
        <v>101</v>
      </c>
    </row>
    <row r="28" spans="3:10" ht="12.75">
      <c r="C28" s="21">
        <v>-20</v>
      </c>
      <c r="I28">
        <v>25</v>
      </c>
      <c r="J28" t="s">
        <v>102</v>
      </c>
    </row>
    <row r="29" spans="3:10" ht="12.75">
      <c r="C29" s="21"/>
      <c r="I29">
        <v>26</v>
      </c>
      <c r="J29" t="s">
        <v>102</v>
      </c>
    </row>
    <row r="30" spans="3:10" ht="12.75">
      <c r="C30" s="21"/>
      <c r="I30">
        <v>27</v>
      </c>
      <c r="J30" t="s">
        <v>103</v>
      </c>
    </row>
    <row r="31" spans="3:10" ht="12.75">
      <c r="C31" s="21"/>
      <c r="I31">
        <v>28</v>
      </c>
      <c r="J31" t="s">
        <v>103</v>
      </c>
    </row>
    <row r="32" spans="3:10" ht="12.75">
      <c r="C32" s="21"/>
      <c r="I32">
        <v>29</v>
      </c>
      <c r="J32" t="s">
        <v>104</v>
      </c>
    </row>
    <row r="33" spans="3:10" ht="12.75">
      <c r="C33" s="11"/>
      <c r="I33">
        <v>30</v>
      </c>
      <c r="J33" t="s">
        <v>104</v>
      </c>
    </row>
    <row r="34" spans="3:10" ht="12.75">
      <c r="C34" s="11"/>
      <c r="I34">
        <v>31</v>
      </c>
      <c r="J34" t="s">
        <v>105</v>
      </c>
    </row>
    <row r="35" spans="3:10" ht="12.75">
      <c r="C35" s="11"/>
      <c r="I35">
        <v>32</v>
      </c>
      <c r="J35" t="s">
        <v>105</v>
      </c>
    </row>
    <row r="36" spans="3:10" ht="12.75">
      <c r="C36" s="11"/>
      <c r="I36">
        <v>33</v>
      </c>
      <c r="J36" t="s">
        <v>106</v>
      </c>
    </row>
    <row r="37" spans="3:10" ht="12.75">
      <c r="C37" s="11"/>
      <c r="I37">
        <v>34</v>
      </c>
      <c r="J37" t="s">
        <v>106</v>
      </c>
    </row>
    <row r="38" spans="3:10" ht="12.75">
      <c r="C38" s="11"/>
      <c r="I38">
        <v>35</v>
      </c>
      <c r="J38" t="s">
        <v>107</v>
      </c>
    </row>
    <row r="39" spans="3:10" ht="12.75">
      <c r="C39" s="11"/>
      <c r="I39">
        <v>36</v>
      </c>
      <c r="J39" t="s">
        <v>107</v>
      </c>
    </row>
    <row r="40" spans="3:10" ht="12.75">
      <c r="C40" s="11"/>
      <c r="I40">
        <v>37</v>
      </c>
      <c r="J40" t="s">
        <v>108</v>
      </c>
    </row>
    <row r="41" spans="3:10" ht="12.75">
      <c r="C41" s="11"/>
      <c r="I41">
        <v>38</v>
      </c>
      <c r="J41" t="s">
        <v>108</v>
      </c>
    </row>
    <row r="42" spans="9:10" ht="12.75">
      <c r="I42">
        <v>39</v>
      </c>
      <c r="J42" t="s">
        <v>109</v>
      </c>
    </row>
    <row r="43" spans="9:10" ht="12.75">
      <c r="I43">
        <v>40</v>
      </c>
      <c r="J43" t="s">
        <v>109</v>
      </c>
    </row>
    <row r="44" spans="9:10" ht="12.75">
      <c r="I44">
        <v>41</v>
      </c>
      <c r="J44" t="s">
        <v>110</v>
      </c>
    </row>
    <row r="45" spans="9:10" ht="12.75">
      <c r="I45">
        <v>42</v>
      </c>
      <c r="J45" t="s">
        <v>110</v>
      </c>
    </row>
    <row r="46" spans="9:10" ht="12.75">
      <c r="I46">
        <v>43</v>
      </c>
      <c r="J46" t="s">
        <v>111</v>
      </c>
    </row>
    <row r="47" spans="9:10" ht="12.75">
      <c r="I47">
        <v>44</v>
      </c>
      <c r="J47" t="s">
        <v>111</v>
      </c>
    </row>
    <row r="48" spans="9:10" ht="12.75">
      <c r="I48">
        <v>45</v>
      </c>
      <c r="J48" t="s">
        <v>112</v>
      </c>
    </row>
    <row r="49" spans="9:10" ht="12.75">
      <c r="I49">
        <v>46</v>
      </c>
      <c r="J49" t="s">
        <v>112</v>
      </c>
    </row>
    <row r="50" spans="9:10" ht="12.75">
      <c r="I50">
        <v>47</v>
      </c>
      <c r="J50" t="s">
        <v>113</v>
      </c>
    </row>
    <row r="51" spans="9:10" ht="12.75">
      <c r="I51">
        <v>48</v>
      </c>
      <c r="J51" t="s">
        <v>113</v>
      </c>
    </row>
    <row r="52" spans="9:10" ht="12.75">
      <c r="I52">
        <v>49</v>
      </c>
      <c r="J52" t="s">
        <v>114</v>
      </c>
    </row>
    <row r="53" spans="9:10" ht="12.75">
      <c r="I53">
        <v>50</v>
      </c>
      <c r="J53" t="s">
        <v>114</v>
      </c>
    </row>
  </sheetData>
  <sheetProtection sheet="1" objects="1" scenarios="1"/>
  <mergeCells count="1">
    <mergeCell ref="E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2006-09-21T17:43:06Z</cp:lastPrinted>
  <dcterms:created xsi:type="dcterms:W3CDTF">2006-09-19T18:02:27Z</dcterms:created>
  <dcterms:modified xsi:type="dcterms:W3CDTF">2006-09-21T18:14:38Z</dcterms:modified>
  <cp:category/>
  <cp:version/>
  <cp:contentType/>
  <cp:contentStatus/>
</cp:coreProperties>
</file>