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510" activeTab="0"/>
  </bookViews>
  <sheets>
    <sheet name="front" sheetId="1" r:id="rId1"/>
    <sheet name="carried" sheetId="2" r:id="rId2"/>
    <sheet name="Skills" sheetId="3" state="hidden" r:id="rId3"/>
    <sheet name="equipment" sheetId="4" state="hidden" r:id="rId4"/>
    <sheet name="traits" sheetId="5" r:id="rId5"/>
    <sheet name="Weapons" sheetId="6" state="hidden" r:id="rId6"/>
    <sheet name="more_weapons" sheetId="7" state="hidden" r:id="rId7"/>
    <sheet name="lists" sheetId="8" r:id="rId8"/>
  </sheets>
  <definedNames>
    <definedName name="agility_score">'front'!$C$4</definedName>
    <definedName name="alertness_score">'front'!$C$7</definedName>
    <definedName name="Armor">'equipment'!$B$202:$B$224</definedName>
    <definedName name="atmo_vehicles">'equipment'!$B$654:$B$677</definedName>
    <definedName name="attribute_cost">'front'!$F$4:$F$9</definedName>
    <definedName name="attribute_cost_total">'front'!$F$10</definedName>
    <definedName name="automatic_pistols">'equipment'!$B$38:$B$65</definedName>
    <definedName name="Beam">'front'!$L$2</definedName>
    <definedName name="Comm">'equipment'!$B$802:$B$833</definedName>
    <definedName name="complications">'traits'!$A$56:$A$124</definedName>
    <definedName name="Computer">'equipment'!$B$558:$B$579</definedName>
    <definedName name="degree">'lists'!$E$28:$E$30</definedName>
    <definedName name="die_costs">'lists'!$B$2:$H$25</definedName>
    <definedName name="die_types">'lists'!$B$2:$B$25</definedName>
    <definedName name="equipment_categories">'lists'!$B$35:$B$68</definedName>
    <definedName name="equipment_categories_table">'lists'!$B$36:$C$68</definedName>
    <definedName name="Equipment_table">'equipment'!$B$24:$AK$1064</definedName>
    <definedName name="Explosives">'equipment'!$B$834:$B$859</definedName>
    <definedName name="Food">'equipment'!$B$729:$B$749</definedName>
    <definedName name="General_skill_dice">'lists'!$B$2:$B$4</definedName>
    <definedName name="Grenades">'equipment'!$B$265:$B$289</definedName>
    <definedName name="Height">'front'!$M$2</definedName>
    <definedName name="init_pts_spent">'front'!$E$3</definedName>
    <definedName name="initial_points">'front'!$E$2</definedName>
    <definedName name="Initial_Points_Left">'front'!$B$47</definedName>
    <definedName name="Innate_Defense">'front'!$C$50</definedName>
    <definedName name="int_score">'front'!$C$8</definedName>
    <definedName name="Launcher">'equipment'!$B$37:$B$53</definedName>
    <definedName name="Length">'front'!$K$2</definedName>
    <definedName name="level">'lists'!$B$28:$B$30</definedName>
    <definedName name="level_pts">'lists'!$B$28:$C$30</definedName>
    <definedName name="livestock">'equipment'!$B$750:$B$767</definedName>
    <definedName name="machine_pistols">'equipment'!$B$77:$B$128</definedName>
    <definedName name="magnum_pistols">'equipment'!$B$131:$B$164</definedName>
    <definedName name="Med">'equipment'!$B$495:$B$523</definedName>
    <definedName name="Melee">'equipment'!$B$308:$B$328</definedName>
    <definedName name="Misc">'equipment'!$B$580:$B$619</definedName>
    <definedName name="Missiles">'equipment'!$B$860:$B$872</definedName>
    <definedName name="Newtech">'equipment'!$B$476:$B$494</definedName>
    <definedName name="nonAtmo_vehicles">'equipment'!$B$783:$B$801</definedName>
    <definedName name="OtherGuns">'equipment'!$B$172:$B$195</definedName>
    <definedName name="OtherWeapons">'equipment'!$B$173:$B$201</definedName>
    <definedName name="PA">'equipment'!$B$644:$B$658</definedName>
    <definedName name="Packs">'equipment'!$B$659:$B$678</definedName>
    <definedName name="Pistols">'equipment'!$B$54:$B$75</definedName>
    <definedName name="Plasma">'equipment'!$B$77:$B$97</definedName>
    <definedName name="_xlnm.Print_Area" localSheetId="1">'carried'!$A$10:$R$60</definedName>
    <definedName name="_xlnm.Print_Area" localSheetId="0">'front'!$A$1:$U$53</definedName>
    <definedName name="Ranged">'equipment'!$B$768:$B$782</definedName>
    <definedName name="Rifles">'equipment'!$B$98:$B$123</definedName>
    <definedName name="Robots">'equipment'!$B$679:$B$694</definedName>
    <definedName name="Sensor">'equipment'!$B$586:$B$608</definedName>
    <definedName name="sh_athletics">'Skills'!$C$31:$P$31</definedName>
    <definedName name="sh_covert">'Skills'!$C$32:$P$32</definedName>
    <definedName name="sh_hvy_weapons">'Skills'!$C$33:$P$33</definedName>
    <definedName name="sh_knowledge">'Skills'!$C$34:$P$34</definedName>
    <definedName name="sh_mech_engineering">'Skills'!$C$35:$P$35</definedName>
    <definedName name="sh_perception">'Skills'!$C$36:$P$36</definedName>
    <definedName name="sh_pilot">'Skills'!$C$37:$P$37</definedName>
    <definedName name="Ship_Complexity_table">'lists'!$E$47:$G$121</definedName>
    <definedName name="ship_equipment_categories">'lists'!$E$35:$E$47</definedName>
    <definedName name="ship_items">'equipment'!$B$455:$B$509</definedName>
    <definedName name="Ship_Points">'lists'!$E$47:$E$121</definedName>
    <definedName name="ship_skill_lookup">'Skills'!$A$31:$B$41</definedName>
    <definedName name="ship_skill_names">'Skills'!$A$31:$A$41</definedName>
    <definedName name="ship_style">'front'!$M$3</definedName>
    <definedName name="ship_style_table">'lists'!$I$47:$J$51</definedName>
    <definedName name="ship_styles">'lists'!$I$47:$I$51</definedName>
    <definedName name="Ship_trait_names">'traits'!$S$5:$S$99</definedName>
    <definedName name="ship_trait_table">'traits'!$S$5:$W$100</definedName>
    <definedName name="SHIP_TRAITS">'traits'!$S$4</definedName>
    <definedName name="ShotGun">'equipment'!$B$124:$B$150</definedName>
    <definedName name="skill_lookup">'Skills'!$A$3:$B$25</definedName>
    <definedName name="skill_lookup_table">'Skills'!$A$3:$O$25</definedName>
    <definedName name="skill_names">'Skills'!$A$3:$A$25</definedName>
    <definedName name="skill_points">'front'!$I$31:$I$46</definedName>
    <definedName name="skill_pts">'Skills'!$A$3:$A$25</definedName>
    <definedName name="smg">'equipment'!$B$167:$B$183</definedName>
    <definedName name="sp_Animal_Handling">'Skills'!$C$3:$N$3</definedName>
    <definedName name="sp_Artistry">'Skills'!$C$4:$M$4</definedName>
    <definedName name="sp_Athletics">'Skills'!$C$5:$N$5</definedName>
    <definedName name="sp_Covert">'Skills'!$C$6:$N$6</definedName>
    <definedName name="sp_Craft">'Skills'!$C$7:$N$7</definedName>
    <definedName name="sp_Dicipline">'Skills'!$C$8:$N$8</definedName>
    <definedName name="sp_Guns">'Skills'!$C$9:$N$9</definedName>
    <definedName name="sp_Heavy_Weapons">'Skills'!$C$10:$N$10</definedName>
    <definedName name="sp_Influence">'Skills'!$C$11:$N$11</definedName>
    <definedName name="sp_Knowledge">'Skills'!$C$12:$N$12</definedName>
    <definedName name="sp_Linguist">'Skills'!$C$13:$N$13</definedName>
    <definedName name="sp_Mechanical_Engineering">'Skills'!$C$14:$N$14</definedName>
    <definedName name="sp_Medical_Expertise">'Skills'!$C$15:$N$15</definedName>
    <definedName name="sp_Melee_Weapons">'Skills'!$C$16:$N$16</definedName>
    <definedName name="sp_Perception">'Skills'!$C$17:$N$17</definedName>
    <definedName name="sp_Performance">'Skills'!$C$18:$N$18</definedName>
    <definedName name="sp_Pilot">'Skills'!$C$19:$N$19</definedName>
    <definedName name="sp_Plantary_Vehicles">'Skills'!$C$20:$N$20</definedName>
    <definedName name="sp_Ranged_Weapons">'Skills'!$C$21:$N$21</definedName>
    <definedName name="sp_Scientific_Expertise">'Skills'!$C$22:$N$22</definedName>
    <definedName name="sp_Survival">'Skills'!$C$23:$N$23</definedName>
    <definedName name="sp_Technical_Engineering">'Skills'!$C$24:$N$24</definedName>
    <definedName name="sp_Unarmed_Combat">'Skills'!$C$25:$N$25</definedName>
    <definedName name="Specialty_skill_dice">'lists'!$B$5:$B$25</definedName>
    <definedName name="strength_score">'front'!$C$5</definedName>
    <definedName name="Stun">'equipment'!$B$151:$B$172</definedName>
    <definedName name="survival">'equipment'!$B$643:$B$653</definedName>
    <definedName name="Tonnage">'front'!$K$3</definedName>
    <definedName name="Tools">'equipment'!$B$329:$B$350</definedName>
    <definedName name="tough_bonus">'front'!$E$13</definedName>
    <definedName name="trait_cost">'front'!$C$28</definedName>
    <definedName name="trait_names">'traits'!$A$4:$A$113</definedName>
    <definedName name="trait_table">'traits'!$A$4:$G$115</definedName>
    <definedName name="Ttl._Skill_Points">'front'!$E$47</definedName>
    <definedName name="ttl_pt_cost">'front'!$D$3</definedName>
    <definedName name="vitality_score">'front'!$C$6</definedName>
    <definedName name="Weapons_table">'equipment'!$B$24:$K$703</definedName>
    <definedName name="will_score">'front'!$C$9</definedName>
  </definedNames>
  <calcPr fullCalcOnLoad="1"/>
</workbook>
</file>

<file path=xl/comments1.xml><?xml version="1.0" encoding="utf-8"?>
<comments xmlns="http://schemas.openxmlformats.org/spreadsheetml/2006/main">
  <authors>
    <author>Weber</author>
  </authors>
  <commentList>
    <comment ref="T22" authorId="0">
      <text>
        <r>
          <rPr>
            <b/>
            <sz val="8"/>
            <rFont val="Tahoma"/>
            <family val="0"/>
          </rPr>
          <t>Timely actions that fall under one roll.
Surgery, hacking, repairs, etc…</t>
        </r>
      </text>
    </comment>
    <comment ref="T12" authorId="0">
      <text>
        <r>
          <rPr>
            <b/>
            <sz val="8"/>
            <rFont val="Tahoma"/>
            <family val="0"/>
          </rPr>
          <t>Like a Crit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Tons X 6.67 = Hours</t>
        </r>
      </text>
    </comment>
    <comment ref="C4" authorId="0">
      <text>
        <r>
          <rPr>
            <b/>
            <sz val="8"/>
            <rFont val="Tahoma"/>
            <family val="0"/>
          </rPr>
          <t>Determines movement in combat.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Size or resistance to Damage</t>
        </r>
      </text>
    </comment>
    <comment ref="C6" authorId="0">
      <text>
        <r>
          <rPr>
            <b/>
            <sz val="8"/>
            <rFont val="Tahoma"/>
            <family val="0"/>
          </rPr>
          <t>Reair and maintenance Status</t>
        </r>
      </text>
    </comment>
    <comment ref="C7" authorId="0">
      <text>
        <r>
          <rPr>
            <b/>
            <sz val="8"/>
            <rFont val="Tahoma"/>
            <family val="0"/>
          </rPr>
          <t>Range and acquity of sensors.</t>
        </r>
      </text>
    </comment>
    <comment ref="C8" authorId="0">
      <text>
        <r>
          <rPr>
            <b/>
            <sz val="8"/>
            <rFont val="Tahoma"/>
            <family val="0"/>
          </rPr>
          <t>Nav., guidance and spoofability rating.</t>
        </r>
      </text>
    </comment>
    <comment ref="C9" authorId="0">
      <text>
        <r>
          <rPr>
            <b/>
            <sz val="8"/>
            <rFont val="Tahoma"/>
            <family val="0"/>
          </rPr>
          <t>Redundancy and safety measures.</t>
        </r>
      </text>
    </comment>
    <comment ref="A29" authorId="0">
      <text>
        <r>
          <rPr>
            <b/>
            <sz val="8"/>
            <rFont val="Tahoma"/>
            <family val="0"/>
          </rPr>
          <t>Initial skill points are equal to Intelligence cost X 2.</t>
        </r>
      </text>
    </comment>
  </commentList>
</comments>
</file>

<file path=xl/sharedStrings.xml><?xml version="1.0" encoding="utf-8"?>
<sst xmlns="http://schemas.openxmlformats.org/spreadsheetml/2006/main" count="2706" uniqueCount="1407">
  <si>
    <t>-2 Skill Step penalty to get others to ride in her.</t>
  </si>
  <si>
    <t xml:space="preserve">Fuel Capacity in weeks: </t>
  </si>
  <si>
    <t xml:space="preserve">Credit Cost: </t>
  </si>
  <si>
    <t>Style:</t>
  </si>
  <si>
    <t>Ship Style</t>
  </si>
  <si>
    <t>Sleek</t>
  </si>
  <si>
    <t>Trim</t>
  </si>
  <si>
    <t>Standard</t>
  </si>
  <si>
    <t>Blocky</t>
  </si>
  <si>
    <t>Bulky</t>
  </si>
  <si>
    <t>Length</t>
  </si>
  <si>
    <t>Height</t>
  </si>
  <si>
    <t>If you suffer wound damage, you go berserk and focus on taking down the one who hurt you.</t>
  </si>
  <si>
    <t>-4 Step Skill Penalty on Influence actions when dealing with those who know you.</t>
  </si>
  <si>
    <t>Base Move of 2. Manual wheelchair base move is 5. Electric Chair is normal move.  -4 Step Penalty on Melee Combat.</t>
  </si>
  <si>
    <t>Choose phobia. When dealing with phobia receive a -2 Step Penalty on all Attributes.</t>
  </si>
  <si>
    <t>+1 Stun damage any time damaged. Must succeed an AVG Will. + Discipline save or cry.</t>
  </si>
  <si>
    <t xml:space="preserve">Vitality: </t>
  </si>
  <si>
    <t xml:space="preserve">Agility: </t>
  </si>
  <si>
    <t xml:space="preserve">Strength: </t>
  </si>
  <si>
    <t xml:space="preserve">Alertness: </t>
  </si>
  <si>
    <t xml:space="preserve">Intelligence: </t>
  </si>
  <si>
    <t xml:space="preserve">Willpower: </t>
  </si>
  <si>
    <t>Die types</t>
  </si>
  <si>
    <t>d2</t>
  </si>
  <si>
    <t>d4</t>
  </si>
  <si>
    <t>d6</t>
  </si>
  <si>
    <t>d8</t>
  </si>
  <si>
    <t>d10</t>
  </si>
  <si>
    <t>d12</t>
  </si>
  <si>
    <t>d12 + d6</t>
  </si>
  <si>
    <t>d12 + d4</t>
  </si>
  <si>
    <t>d12 + d2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</si>
  <si>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</si>
  <si>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</si>
  <si>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</si>
  <si>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</si>
  <si>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</si>
  <si>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</si>
  <si>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</si>
  <si>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</si>
  <si>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</si>
  <si>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</si>
  <si>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</si>
  <si>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</si>
  <si>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</si>
  <si>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</si>
  <si>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</si>
  <si>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COST</t>
  </si>
  <si>
    <t>Cost</t>
  </si>
  <si>
    <t>Level</t>
  </si>
  <si>
    <t>Greenhorn</t>
  </si>
  <si>
    <t>Veteran</t>
  </si>
  <si>
    <t>Big Damn Hero</t>
  </si>
  <si>
    <t>Initiative:</t>
  </si>
  <si>
    <t xml:space="preserve">Life Points: </t>
  </si>
  <si>
    <t>Wound Points</t>
  </si>
  <si>
    <t>Stun Points</t>
  </si>
  <si>
    <t>Skills</t>
  </si>
  <si>
    <t>General</t>
  </si>
  <si>
    <t>Specialty</t>
  </si>
  <si>
    <t>Die</t>
  </si>
  <si>
    <t>Traits</t>
  </si>
  <si>
    <t>Maj./Min.</t>
  </si>
  <si>
    <t>Description</t>
  </si>
  <si>
    <t>Minor</t>
  </si>
  <si>
    <t>Major</t>
  </si>
  <si>
    <t>Benefit</t>
  </si>
  <si>
    <t>Type</t>
  </si>
  <si>
    <t>Athletics</t>
  </si>
  <si>
    <t>Asset</t>
  </si>
  <si>
    <t>Weapon</t>
  </si>
  <si>
    <t>Damage</t>
  </si>
  <si>
    <t>Range</t>
  </si>
  <si>
    <t>Max ROF (Mag)</t>
  </si>
  <si>
    <t>Weight</t>
  </si>
  <si>
    <t>Availability</t>
  </si>
  <si>
    <t>Bow</t>
  </si>
  <si>
    <t>d6 W</t>
  </si>
  <si>
    <t>1 (-)</t>
  </si>
  <si>
    <t>6 / 15p</t>
  </si>
  <si>
    <t>E</t>
  </si>
  <si>
    <t>Crossbow</t>
  </si>
  <si>
    <t>1 per 2 turns</t>
  </si>
  <si>
    <t>8 / 20p</t>
  </si>
  <si>
    <t>Crossbow, Powered</t>
  </si>
  <si>
    <t>2 (6)</t>
  </si>
  <si>
    <t>24 / 60p</t>
  </si>
  <si>
    <t>C</t>
  </si>
  <si>
    <t>Derringer</t>
  </si>
  <si>
    <t>d4 W</t>
  </si>
  <si>
    <t>1 (2)</t>
  </si>
  <si>
    <t>14 / 35p</t>
  </si>
  <si>
    <t>Pistol</t>
  </si>
  <si>
    <t>3 (12)</t>
  </si>
  <si>
    <t>18 / 45p</t>
  </si>
  <si>
    <t>Pistol, Heavy</t>
  </si>
  <si>
    <t>d8 W</t>
  </si>
  <si>
    <t>2 (8)</t>
  </si>
  <si>
    <t>20 / 50p</t>
  </si>
  <si>
    <t>Pistol, Service</t>
  </si>
  <si>
    <t>3 (8)</t>
  </si>
  <si>
    <t>BC</t>
  </si>
  <si>
    <t>Pistol, Service + Stock @</t>
  </si>
  <si>
    <t>30 / 75p</t>
  </si>
  <si>
    <t>Pistol, Rifle-ised</t>
  </si>
  <si>
    <t>40 / 100p</t>
  </si>
  <si>
    <t>Revolver</t>
  </si>
  <si>
    <t>16 / 40p</t>
  </si>
  <si>
    <t>SMG</t>
  </si>
  <si>
    <t>3+BA (35)</t>
  </si>
  <si>
    <t>36 / 90p</t>
  </si>
  <si>
    <t>I</t>
  </si>
  <si>
    <t>SMG, Heavy</t>
  </si>
  <si>
    <t>3+BA (50)</t>
  </si>
  <si>
    <t>60 / 150p</t>
  </si>
  <si>
    <t>Shotgun, Normal</t>
  </si>
  <si>
    <t>d10 W ^</t>
  </si>
  <si>
    <t>40 $</t>
  </si>
  <si>
    <t>2 (10)</t>
  </si>
  <si>
    <t>50 / 125p</t>
  </si>
  <si>
    <t>Shotgun, Sawn-Off</t>
  </si>
  <si>
    <t>20 $</t>
  </si>
  <si>
    <t>2 (5)</t>
  </si>
  <si>
    <t>Shotgun, Double</t>
  </si>
  <si>
    <t>1# (2)</t>
  </si>
  <si>
    <t>Shotgun, Double Sawn-Off ~</t>
  </si>
  <si>
    <t>Rifle</t>
  </si>
  <si>
    <t>3 (30)</t>
  </si>
  <si>
    <t>Rifle, Scoped</t>
  </si>
  <si>
    <t>600*</t>
  </si>
  <si>
    <t>Rifle, Assault</t>
  </si>
  <si>
    <t>3+BA (40)</t>
  </si>
  <si>
    <t>Rifle, Sniper</t>
  </si>
  <si>
    <t>d10 W</t>
  </si>
  <si>
    <t>1000*</t>
  </si>
  <si>
    <t>160 / 400p</t>
  </si>
  <si>
    <t>Complication</t>
  </si>
  <si>
    <t>Animal Handling</t>
  </si>
  <si>
    <t>Artistry</t>
  </si>
  <si>
    <t>Covert</t>
  </si>
  <si>
    <t>Craft</t>
  </si>
  <si>
    <t>Dicipline</t>
  </si>
  <si>
    <t>Guns</t>
  </si>
  <si>
    <t>Heavy Weapons</t>
  </si>
  <si>
    <t>Influence</t>
  </si>
  <si>
    <t>Knowledge</t>
  </si>
  <si>
    <t>Mechanical Engineering</t>
  </si>
  <si>
    <t>Medical Expertise</t>
  </si>
  <si>
    <t>Melee Weapon Combat</t>
  </si>
  <si>
    <t>Perception</t>
  </si>
  <si>
    <t>Performance</t>
  </si>
  <si>
    <t>Pilot</t>
  </si>
  <si>
    <t>Ranged Weapons</t>
  </si>
  <si>
    <t>Scientific Expertise</t>
  </si>
  <si>
    <t>Survival</t>
  </si>
  <si>
    <t>Technical Engineering</t>
  </si>
  <si>
    <t>Unarmed Combat</t>
  </si>
  <si>
    <t>+8 to difficulty of search when others search for you using Cortex.</t>
  </si>
  <si>
    <t>No official docket of you exists, anywhere.</t>
  </si>
  <si>
    <t>Take 1 non-attack action each turn with no penalty.</t>
  </si>
  <si>
    <t>Spend Plot points to call in favor or secure a loan. Table pg. 43</t>
  </si>
  <si>
    <t>Known throughout 'Verse.  Bonus constant except with enemies.</t>
  </si>
  <si>
    <t>Allure (Minor)</t>
  </si>
  <si>
    <t>Allure (Major)</t>
  </si>
  <si>
    <t>Athletics (Minor)</t>
  </si>
  <si>
    <t>Athletics (Major)</t>
  </si>
  <si>
    <t>Born Behind the Wheel (Minor)</t>
  </si>
  <si>
    <t>Born Behind the Wheel (Major)</t>
  </si>
  <si>
    <t>Cortex Specter (Minor)</t>
  </si>
  <si>
    <t>Cortex Specter (Major)</t>
  </si>
  <si>
    <t>Fightin' Type (Major)</t>
  </si>
  <si>
    <t>Friends in High Places (Minor)</t>
  </si>
  <si>
    <t>Friends in Low Places (Minor)</t>
  </si>
  <si>
    <t>Good Name (Minor)</t>
  </si>
  <si>
    <t>Good Name (Major)</t>
  </si>
  <si>
    <t>Healthy as a Horse (Minor)</t>
  </si>
  <si>
    <t>Healthy as a Horse (Major)</t>
  </si>
  <si>
    <t>Heavy Tolerance (Minor)</t>
  </si>
  <si>
    <t>Highly Educated (Minor)</t>
  </si>
  <si>
    <t>Intimidatin' Manner (Minor)</t>
  </si>
  <si>
    <t>Leadership (Minor)</t>
  </si>
  <si>
    <t>Leadership (Major)</t>
  </si>
  <si>
    <t>Lightnin' Reflexes (Major)</t>
  </si>
  <si>
    <t>Math Whiz (Minor)</t>
  </si>
  <si>
    <t>Mean Left Hook (Minor)</t>
  </si>
  <si>
    <t>Mechanical Empathy (Minor)</t>
  </si>
  <si>
    <t>Military Rank (Minor)</t>
  </si>
  <si>
    <t>Moneyed Individual (Major)</t>
  </si>
  <si>
    <t>Natural Linguist (Minor)</t>
  </si>
  <si>
    <t>Nature Lover (Major)</t>
  </si>
  <si>
    <t>Nose for Trouble (Minor)</t>
  </si>
  <si>
    <t>Nose for Trouble (Major)</t>
  </si>
  <si>
    <t>Reader (Minor)</t>
  </si>
  <si>
    <t>Reader (Major)</t>
  </si>
  <si>
    <t>Registered Companion (Minor)</t>
  </si>
  <si>
    <t>Religiosity (Minor)</t>
  </si>
  <si>
    <t>Religiosity (Major)</t>
  </si>
  <si>
    <t>Sharp Sense (Minor)</t>
  </si>
  <si>
    <t>Steady Calm (Minor)</t>
  </si>
  <si>
    <t>Steady Calm (Major)</t>
  </si>
  <si>
    <t>Sweet and Cheerful (Minor)</t>
  </si>
  <si>
    <t>Talented (Minor)</t>
  </si>
  <si>
    <t>Talented (Major)</t>
  </si>
  <si>
    <t>Things Go Smooth (Minor)</t>
  </si>
  <si>
    <t>Things Go Smooth (Major)</t>
  </si>
  <si>
    <t>Total Recall (Major)</t>
  </si>
  <si>
    <t>Tough as Nails (Minor)</t>
  </si>
  <si>
    <t>Tough as Nails (Major)</t>
  </si>
  <si>
    <t>Trustworthy Gut (Minor)</t>
  </si>
  <si>
    <t>Trustworthy Gut (Major)</t>
  </si>
  <si>
    <t>Two-Fisted (Major)</t>
  </si>
  <si>
    <t>Walking Timepiece (Minor)</t>
  </si>
  <si>
    <t>Wears a Badge (Minor)</t>
  </si>
  <si>
    <t>Wears a Badge (Major)</t>
  </si>
  <si>
    <t>Allergy (Minor)</t>
  </si>
  <si>
    <t>Allergy (Major)</t>
  </si>
  <si>
    <t>Amorous (Minor)</t>
  </si>
  <si>
    <t>Amputee (Minor)</t>
  </si>
  <si>
    <t>Bleeder (Major)</t>
  </si>
  <si>
    <t>Blind (Major)</t>
  </si>
  <si>
    <t>Branded (Minor)</t>
  </si>
  <si>
    <t>Branded (Major)</t>
  </si>
  <si>
    <t>Chip on the Shoulder (Minor)</t>
  </si>
  <si>
    <t>Chip on the Shoulder (Major)</t>
  </si>
  <si>
    <t>Credo (Minor)</t>
  </si>
  <si>
    <t>Credo (Major)</t>
  </si>
  <si>
    <t>Combat Paralysis (Minor)</t>
  </si>
  <si>
    <t>Combat Paralysis (Major)</t>
  </si>
  <si>
    <t>Coward (Minor)</t>
  </si>
  <si>
    <t>Crude (Minor)</t>
  </si>
  <si>
    <t>Dead Broke (Minor)</t>
  </si>
  <si>
    <t>Deadly Enemy (Minor)</t>
  </si>
  <si>
    <t>Deaf (Major)</t>
  </si>
  <si>
    <t>Dull Sense (Minor)</t>
  </si>
  <si>
    <t>Easy Mark (Major)</t>
  </si>
  <si>
    <t>Ego Signature (Minor)</t>
  </si>
  <si>
    <t>Filcher (Minor)</t>
  </si>
  <si>
    <t>Forked Tongue (Minor)</t>
  </si>
  <si>
    <t>Greedy (Minor)</t>
  </si>
  <si>
    <t>Hero Worship (Minor)</t>
  </si>
  <si>
    <t>Hooked (Minor)</t>
  </si>
  <si>
    <t>Hooked (Major)</t>
  </si>
  <si>
    <t>Leaky Brainpan (Minor)</t>
  </si>
  <si>
    <t>Leaky Brainpan (Major)</t>
  </si>
  <si>
    <t>Lightweight (Minor)</t>
  </si>
  <si>
    <t>Little Person (Minor)</t>
  </si>
  <si>
    <t>Loyal (Minor)</t>
  </si>
  <si>
    <t>Memorable (Minor)</t>
  </si>
  <si>
    <t>Mute (Major)</t>
  </si>
  <si>
    <t>Non-fightin Type (Minor)</t>
  </si>
  <si>
    <t>Overconfident (Minor)</t>
  </si>
  <si>
    <t>Paralyzed (Major)</t>
  </si>
  <si>
    <t>Portly (Minor)</t>
  </si>
  <si>
    <t>Portly (Major)</t>
  </si>
  <si>
    <t>Phobia (Minor)</t>
  </si>
  <si>
    <t>Prejudiced (Minor)</t>
  </si>
  <si>
    <t>Sadistic (Major)</t>
  </si>
  <si>
    <t>Scrawny (Minor)</t>
  </si>
  <si>
    <t>Slow Learner (Minor)</t>
  </si>
  <si>
    <t>Soft (Minor)</t>
  </si>
  <si>
    <t>Stingy (Minor)</t>
  </si>
  <si>
    <t>Straight Shooter (Minor)</t>
  </si>
  <si>
    <t>Superstitious (Minor)</t>
  </si>
  <si>
    <t>Things Don't Go Smooth (Minor)</t>
  </si>
  <si>
    <t>Things Don't Go Smooth (Major)</t>
  </si>
  <si>
    <t>Traumatic Flashes (Minor)</t>
  </si>
  <si>
    <t>Traumatic Flashes (Major)</t>
  </si>
  <si>
    <t>Twitchy (Minor)</t>
  </si>
  <si>
    <t>Ugly as Sin (Minor)</t>
  </si>
  <si>
    <t>Ugly as Sin (Major)</t>
  </si>
  <si>
    <t>Weak Stomach (Minor)</t>
  </si>
  <si>
    <t>Weak Stomach (Major)</t>
  </si>
  <si>
    <t>Repair</t>
  </si>
  <si>
    <t>Designate a goal and everyone receives a +2 Step Bonus towards it.</t>
  </si>
  <si>
    <t>Spend Plot points to improve actions of others working towards goal.</t>
  </si>
  <si>
    <t>+2 Step Attribute bonus to Intelligence checks related to math.</t>
  </si>
  <si>
    <t>Unarmed attacks inflict damage split between Stun and Wound.</t>
  </si>
  <si>
    <t>Spend Plot Points to determine problem. Pg. 45</t>
  </si>
  <si>
    <t>+2 Attribute Bonus to Willpower checks concerning discipline for enlisted and influence for officers..</t>
  </si>
  <si>
    <t>Starting Credits x1.5. Once per session can roll to afford something. Pg. 45</t>
  </si>
  <si>
    <t>Learn Linguist specialties at 1/2 normal cost. +2 Step Skill bonus to Influence or Perfomance.</t>
  </si>
  <si>
    <t>+2 Step Attribute Bonus to Alertness and Survival while outdoors.</t>
  </si>
  <si>
    <t>Intelligence or Alertness check when not usually permitted and +2 Step on either Attribute when permitted.</t>
  </si>
  <si>
    <t>Can spend 1 Plot point to nullify Surprise.</t>
  </si>
  <si>
    <t>+2 Alertness Bonus when detecting lies.</t>
  </si>
  <si>
    <t>+4 Alertness Bonus and once per session can spend Plot Points to discern info.  Pg. 46</t>
  </si>
  <si>
    <t>+2 Step Skill Bonus to Influence when dealing with those who respect your position.</t>
  </si>
  <si>
    <t>+2 Attribute Bonus to any Willpower check once per session.</t>
  </si>
  <si>
    <t>Gain religious title. Additional 2 plot points when dealing with anyone respecting your position.</t>
  </si>
  <si>
    <t>Pick a sense. +2 step Alertness Bonus when using that sense.</t>
  </si>
  <si>
    <t>+2 Step Atribute Bonus to Willpower when calm is affected.</t>
  </si>
  <si>
    <t>Never rattled unless extreme circumstance.</t>
  </si>
  <si>
    <t>+2 Step Skill Bonus when this works in your favor.</t>
  </si>
  <si>
    <t>Pick a Skill Specialty and receive a +2 Step Bonus whenever using that specialty.</t>
  </si>
  <si>
    <t>Each progression in Talent Specialty costs 2 points less than normal.</t>
  </si>
  <si>
    <t>Once per session, re-roll any one action expect botches.</t>
  </si>
  <si>
    <t>Re-roll twice per session including botches.</t>
  </si>
  <si>
    <t>+2 Skill Step Bonus on any action requiring memory.</t>
  </si>
  <si>
    <t>Gain 2 extra life points.</t>
  </si>
  <si>
    <t>Gain 4 extra life points.</t>
  </si>
  <si>
    <t xml:space="preserve">Tough as Nails: </t>
  </si>
  <si>
    <t xml:space="preserve">Bonus: </t>
  </si>
  <si>
    <t>+2 Step Atribute Bonus on any mental roll when relying on Intuition.</t>
  </si>
  <si>
    <t>Spend Plot Points to ask GM 'Yes/No' questions.</t>
  </si>
  <si>
    <t>No off-hand penalty.</t>
  </si>
  <si>
    <t>Know time and guage time passage perfectly.</t>
  </si>
  <si>
    <t>+2 Step Skill Bonus to Influence when dealing with those who respect your position. Local.</t>
  </si>
  <si>
    <t>+2 Step Skill Bonus to Influence when dealing with those who respect your position. System.</t>
  </si>
  <si>
    <t>-2 Step to Physical Attributes when afflicted with allergy.</t>
  </si>
  <si>
    <t>Take Damage from Allergy until dealt with.</t>
  </si>
  <si>
    <t>-2 Step Penalty if advances are not welcome. Also -2 Step penalty to resist advances.</t>
  </si>
  <si>
    <t>Receive Penalties depending on limb missing.</t>
  </si>
  <si>
    <t>Suffer 1 Pt. Wound Damage per turn until Bleeding is stopped.</t>
  </si>
  <si>
    <t>-4 Step Penalty on anything that depends on vision.  -8 to ranged attacks. Gain Sharp Sense for Hear and Touch.</t>
  </si>
  <si>
    <t>-2 Step Skill Penalty when your history comes into play.</t>
  </si>
  <si>
    <t>Known throughout 'Verse.  Penalty constant except with close friends.</t>
  </si>
  <si>
    <t>-2 Step Skill penalty in peaceful but tense stuations.</t>
  </si>
  <si>
    <t>Choose Dangerous Credo.  (Protect the weak, never leave a man behind)</t>
  </si>
  <si>
    <t>Choose Credo that will lead to minor trouble. (defend lady's honor, never run from fight)</t>
  </si>
  <si>
    <t>No combat action for 2 turns. Can spend Plot Points to shake it off.</t>
  </si>
  <si>
    <t>No combat action for 4 turns. Cannot spend Plot Points to shake it off.</t>
  </si>
  <si>
    <t>-2 step Skill penalty when in any kind of danger.</t>
  </si>
  <si>
    <t>-2 step Skill penalty when in any kind of refined behaviour is needed.</t>
  </si>
  <si>
    <t>1/2 starting credits. Spend money foolishly and have debts.</t>
  </si>
  <si>
    <t>Someone is out to get you.</t>
  </si>
  <si>
    <t>Auto-Fail any Alertness actions based on sound.  Immune to sonic attacks.</t>
  </si>
  <si>
    <t>Pick a sense. -2 Step Alertness Penalty to any action involving that sense.</t>
  </si>
  <si>
    <t>Points</t>
  </si>
  <si>
    <t>N/A</t>
  </si>
  <si>
    <t>E=Everywhere</t>
  </si>
  <si>
    <t>C=Core</t>
  </si>
  <si>
    <t>R=Rim</t>
  </si>
  <si>
    <t>I=Illegal</t>
  </si>
  <si>
    <t>B=Black Market</t>
  </si>
  <si>
    <t>-4 Step Mental Penalty when trying to distinguish the truth from lies.</t>
  </si>
  <si>
    <t>Must leave identifying clue at scene of crime.</t>
  </si>
  <si>
    <t>Must compulsively steal.</t>
  </si>
  <si>
    <t>Take almost any oppurtunity to achieve money,</t>
  </si>
  <si>
    <t>Emulate a hero. -2 Step Skill Penalty when in the company of those who aren't endeared to your ero.</t>
  </si>
  <si>
    <t>Get a fix or suffer -2 Step Penalty to ALL Attributes for one week or until you get fix.</t>
  </si>
  <si>
    <t>Abusing a dangerous substance.  -4 to ALL Attributes for 2 weeks or until ou get fix.</t>
  </si>
  <si>
    <t>Prone to Nonsensical outbursts.  -2 Step Skill Penalty on Influence based social actions.</t>
  </si>
  <si>
    <t>Completely weird. -4 Step Skill Penalty on Influence based social actions.</t>
  </si>
  <si>
    <t>-2 Step Vitality Penality when attemping to resist alcohol, diseases, poison and the like.</t>
  </si>
  <si>
    <t>Choose a group or person that you must pledge undying loyalty to.</t>
  </si>
  <si>
    <t>You are easily identified. Others gain +2 Alertness Attribute bonus when attempting to recognize you.</t>
  </si>
  <si>
    <t xml:space="preserve">Cannot speak. </t>
  </si>
  <si>
    <t>-2 Skill Step Penalty when in Combat.</t>
  </si>
  <si>
    <t>Cocky!</t>
  </si>
  <si>
    <t>-2 Step Attribute Penalty on Athletic actions except swimming.</t>
  </si>
  <si>
    <t>Morbidly Obese.-4 Step Penalty on Atletic actions. -2 Step Covert skills. Move = 5.</t>
  </si>
  <si>
    <t>Pick a Group. -2 Step on Influence actions when dealing with them.</t>
  </si>
  <si>
    <t>Really bad guys only.</t>
  </si>
  <si>
    <t>Pay additional 2 pts for a specific skill or specialty.  -2 Step penalty when using that skill.</t>
  </si>
  <si>
    <t>-2 Step Penalty on Athletics. -2 Step Skill Penalty on influence related to Physicality.</t>
  </si>
  <si>
    <t>Penny Pincher.</t>
  </si>
  <si>
    <t>-2 Skill Step Penalty for Influence actions due to your inability to lie.</t>
  </si>
  <si>
    <t>Omens induce a 2 step penalty/bonus for Attributes decided by the GM.</t>
  </si>
  <si>
    <t>Once per session, DM can force re-roll and player must take the lower.</t>
  </si>
  <si>
    <t>Twice per session, DM can force re-roll and player must take the lower.</t>
  </si>
  <si>
    <t>Once per session, GM specifies trigger to flash for d2 turns. -2 Step Skill Penalty for 10 minutes after.</t>
  </si>
  <si>
    <t>Twice per session, GM specifies trigger to flash for d2 turns. -2 Step Skill Penalty for 10 minutes after.</t>
  </si>
  <si>
    <t>No Trust. -2 Skill Step Penalty in social situations.</t>
  </si>
  <si>
    <t>-2 Skill Step penalty on actions involving persuasion.</t>
  </si>
  <si>
    <t>Plot points spent on Persuasion cost twice normal.</t>
  </si>
  <si>
    <t>-2 Step Attribute Penalty upon seeing blood or guts.</t>
  </si>
  <si>
    <t>Also make AVG Vitality+Will. Save or fall unconsious for 2d4 minutes.</t>
  </si>
  <si>
    <t>Sculpting</t>
  </si>
  <si>
    <t>Singing</t>
  </si>
  <si>
    <t>Acting</t>
  </si>
  <si>
    <t>Running</t>
  </si>
  <si>
    <t>Jumping</t>
  </si>
  <si>
    <t>Ball Handling</t>
  </si>
  <si>
    <t>English</t>
  </si>
  <si>
    <t>Chinese</t>
  </si>
  <si>
    <t>Arabic</t>
  </si>
  <si>
    <t>French</t>
  </si>
  <si>
    <t>German</t>
  </si>
  <si>
    <t>Anchient</t>
  </si>
  <si>
    <t>Spanish</t>
  </si>
  <si>
    <t>Dancing</t>
  </si>
  <si>
    <t>Throws</t>
  </si>
  <si>
    <t>Holds</t>
  </si>
  <si>
    <t>sp_Artistry</t>
  </si>
  <si>
    <t>sp_Athletics</t>
  </si>
  <si>
    <t>sp_Covert</t>
  </si>
  <si>
    <t>sp_Craft</t>
  </si>
  <si>
    <t>sp_Dicipline</t>
  </si>
  <si>
    <t>sp_Guns</t>
  </si>
  <si>
    <t>sp_Influence</t>
  </si>
  <si>
    <t>sp_Knowledge</t>
  </si>
  <si>
    <t>sp_Medical Expertise</t>
  </si>
  <si>
    <t>sp_Perception</t>
  </si>
  <si>
    <t>sp_Performance</t>
  </si>
  <si>
    <t>sp_Pilot</t>
  </si>
  <si>
    <t>sp_Survival</t>
  </si>
  <si>
    <t>sp_Animal_Handling</t>
  </si>
  <si>
    <t>sp_Heavy_Weapons</t>
  </si>
  <si>
    <t>sp_Mechanical_Engineering</t>
  </si>
  <si>
    <t>sp_Melee_Weapons</t>
  </si>
  <si>
    <t>sp_Plantary_Vehicles</t>
  </si>
  <si>
    <t>sp_Ranged_Weapons</t>
  </si>
  <si>
    <t>sp_Scientific_Expertise</t>
  </si>
  <si>
    <t>sp_Technical_Engineering</t>
  </si>
  <si>
    <t>sp_Unarmed_Combat</t>
  </si>
  <si>
    <t>e</t>
  </si>
  <si>
    <t>Linguist</t>
  </si>
  <si>
    <t>sp_Linguist</t>
  </si>
  <si>
    <t>Insects</t>
  </si>
  <si>
    <t>Reptiles</t>
  </si>
  <si>
    <t>Poisonous</t>
  </si>
  <si>
    <t>Stealth</t>
  </si>
  <si>
    <t>Mechanics</t>
  </si>
  <si>
    <t>Electronics</t>
  </si>
  <si>
    <t>Pistols</t>
  </si>
  <si>
    <t>Rifles</t>
  </si>
  <si>
    <t>Shot Guns</t>
  </si>
  <si>
    <t>Intimidate</t>
  </si>
  <si>
    <t>Seduction</t>
  </si>
  <si>
    <t>Diplomacy</t>
  </si>
  <si>
    <t>Neurolgy</t>
  </si>
  <si>
    <t>Psychology</t>
  </si>
  <si>
    <t>Bows</t>
  </si>
  <si>
    <t>Crossbows</t>
  </si>
  <si>
    <t>Thrown Weapons</t>
  </si>
  <si>
    <t>──</t>
  </si>
  <si>
    <t>Category</t>
  </si>
  <si>
    <t>Item</t>
  </si>
  <si>
    <t>Equipment</t>
  </si>
  <si>
    <t>Equipment Categories</t>
  </si>
  <si>
    <t>Magazine</t>
  </si>
  <si>
    <t>Cost in $</t>
  </si>
  <si>
    <t xml:space="preserve">Automatic Pistols </t>
  </si>
  <si>
    <t xml:space="preserve">Machine Pistols </t>
  </si>
  <si>
    <t xml:space="preserve">Weapon </t>
  </si>
  <si>
    <t xml:space="preserve">Magnum Pistols </t>
  </si>
  <si>
    <t xml:space="preserve">d4+2 </t>
  </si>
  <si>
    <t xml:space="preserve">10+1 </t>
  </si>
  <si>
    <t xml:space="preserve">Rifles </t>
  </si>
  <si>
    <t xml:space="preserve">Submachine Guns </t>
  </si>
  <si>
    <t>R</t>
  </si>
  <si>
    <t>Beam Weapons</t>
  </si>
  <si>
    <t>Pulse Weapons</t>
  </si>
  <si>
    <t>Chaingun</t>
  </si>
  <si>
    <t>Table: Progress Level 5 Ranged Weapons</t>
  </si>
  <si>
    <t>Weapon1</t>
  </si>
  <si>
    <t>Critical</t>
  </si>
  <si>
    <t>Damage Type</t>
  </si>
  <si>
    <t>Range Increment</t>
  </si>
  <si>
    <t>Rate of Fire</t>
  </si>
  <si>
    <t>Size</t>
  </si>
  <si>
    <t>Purchase DC</t>
  </si>
  <si>
    <t>Restriction</t>
  </si>
  <si>
    <t>Falcon .45</t>
  </si>
  <si>
    <t>2d6</t>
  </si>
  <si>
    <t>Ballistic</t>
  </si>
  <si>
    <t>40 feet</t>
  </si>
  <si>
    <t>S, A</t>
  </si>
  <si>
    <t>20 box</t>
  </si>
  <si>
    <t>Medium</t>
  </si>
  <si>
    <t>2.5 lb.</t>
  </si>
  <si>
    <t>Lic (+1)</t>
  </si>
  <si>
    <t>OICW assault rifle</t>
  </si>
  <si>
    <t>2d8</t>
  </si>
  <si>
    <t>70 feet</t>
  </si>
  <si>
    <t>S</t>
  </si>
  <si>
    <t>30 box</t>
  </si>
  <si>
    <t>Large</t>
  </si>
  <si>
    <t>18 lb.</t>
  </si>
  <si>
    <t>Mil (+3)</t>
  </si>
  <si>
    <t>TacMil sniper rifle</t>
  </si>
  <si>
    <t>2d10</t>
  </si>
  <si>
    <t>120 feet</t>
  </si>
  <si>
    <t>15 box</t>
  </si>
  <si>
    <t>14 lb.</t>
  </si>
  <si>
    <t>Res (+2)</t>
  </si>
  <si>
    <t>Twin thunder machine gun</t>
  </si>
  <si>
    <t>100 feet</t>
  </si>
  <si>
    <t>A</t>
  </si>
  <si>
    <t>Linked</t>
  </si>
  <si>
    <t>Huge</t>
  </si>
  <si>
    <t>42 lb.</t>
  </si>
  <si>
    <t>1 All weapons listed in this table require the Personal Firearms Proficiency feat.</t>
  </si>
  <si>
    <t>Table: Progress Level 5 Explosives And Splash Weapons</t>
  </si>
  <si>
    <t>Grenade, shrapnel</t>
  </si>
  <si>
    <t>5d6</t>
  </si>
  <si>
    <t>—</t>
  </si>
  <si>
    <t>Slashing</t>
  </si>
  <si>
    <t>20 ft.</t>
  </si>
  <si>
    <t>10 ft.</t>
  </si>
  <si>
    <t>Tiny</t>
  </si>
  <si>
    <t>1 lb.</t>
  </si>
  <si>
    <t>Grenade, sonic pulse</t>
  </si>
  <si>
    <t>3d6 nonlethal plus special1</t>
  </si>
  <si>
    <t>Sonic</t>
  </si>
  <si>
    <t>15 ft.</t>
  </si>
  <si>
    <t>Table: Progress Level 6 Ranged Weapons</t>
  </si>
  <si>
    <t>Laser pistol</t>
  </si>
  <si>
    <t>Fire</t>
  </si>
  <si>
    <t>50 box</t>
  </si>
  <si>
    <t>3 lb.</t>
  </si>
  <si>
    <t>Laser rifle</t>
  </si>
  <si>
    <t>3d8</t>
  </si>
  <si>
    <t>80 feet</t>
  </si>
  <si>
    <t>8 lb.</t>
  </si>
  <si>
    <t>Laser sniper rifle</t>
  </si>
  <si>
    <t>Mini-grenade launcher</t>
  </si>
  <si>
    <t>Varies2</t>
  </si>
  <si>
    <t>Single</t>
  </si>
  <si>
    <t>1 int.</t>
  </si>
  <si>
    <t>4 lb.</t>
  </si>
  <si>
    <t>Mini-rocket launcher</t>
  </si>
  <si>
    <t>150 feet</t>
  </si>
  <si>
    <t>5 lb.</t>
  </si>
  <si>
    <t>Tangler gun</t>
  </si>
  <si>
    <t>Special</t>
  </si>
  <si>
    <t>20 feet</t>
  </si>
  <si>
    <t>2 Damage and damage type varies depending on the ammunition.</t>
  </si>
  <si>
    <t>Table: Progress Level 6 Melee Weapons</t>
  </si>
  <si>
    <t>High frequency sword</t>
  </si>
  <si>
    <t>19–20</t>
  </si>
  <si>
    <t>2 lb.</t>
  </si>
  <si>
    <t>Stun baton</t>
  </si>
  <si>
    <t>1d6 + special</t>
  </si>
  <si>
    <t>Bludgeoning</t>
  </si>
  <si>
    <t>1 All weapons listed in this table require the Simple Weapons Proficiency feat.</t>
  </si>
  <si>
    <t>Table: Progress Level 6 Explosives And Splash Weapons</t>
  </si>
  <si>
    <t>Burst Radius</t>
  </si>
  <si>
    <t>Reflex DC</t>
  </si>
  <si>
    <t>Grenade, concussion</t>
  </si>
  <si>
    <t>4d6 nonlethal</t>
  </si>
  <si>
    <t>Concussion</t>
  </si>
  <si>
    <t>Grenade, EMP</t>
  </si>
  <si>
    <t>Special1</t>
  </si>
  <si>
    <t>Electricity</t>
  </si>
  <si>
    <t>Small</t>
  </si>
  <si>
    <t>Grenade, fireflush</t>
  </si>
  <si>
    <t>3d6</t>
  </si>
  <si>
    <t>Grenade, tangler</t>
  </si>
  <si>
    <t>5 ft.</t>
  </si>
  <si>
    <t>1 See the weapon description for details.</t>
  </si>
  <si>
    <t>Table: Progress Level 7 Ranged Weapons</t>
  </si>
  <si>
    <t>Concussion rifle</t>
  </si>
  <si>
    <t>2d10 + special</t>
  </si>
  <si>
    <t>6 lb.</t>
  </si>
  <si>
    <t>Gravity snare</t>
  </si>
  <si>
    <t>30 feet</t>
  </si>
  <si>
    <t>7 lb.</t>
  </si>
  <si>
    <t>Plasma pistol</t>
  </si>
  <si>
    <t>Lic (+2)</t>
  </si>
  <si>
    <t>Plasma rifle</t>
  </si>
  <si>
    <t>3d10</t>
  </si>
  <si>
    <t>Rail gun</t>
  </si>
  <si>
    <t>3d12</t>
  </si>
  <si>
    <t>Table: Progress Level 7 Ammunition Types</t>
  </si>
  <si>
    <t xml:space="preserve">Ammunition (Quantity) </t>
  </si>
  <si>
    <t xml:space="preserve">Deflecting (20) </t>
  </si>
  <si>
    <t xml:space="preserve">Plasma-coated (20) </t>
  </si>
  <si>
    <t>Ballistic/Fire</t>
  </si>
  <si>
    <t xml:space="preserve">Rail gun shards (20) </t>
  </si>
  <si>
    <t xml:space="preserve">Seeker (20) </t>
  </si>
  <si>
    <t>Table: Progress Level 7 Explosives And Splash Weapons</t>
  </si>
  <si>
    <t xml:space="preserve">Grenade, dissolver </t>
  </si>
  <si>
    <t>Acid</t>
  </si>
  <si>
    <t xml:space="preserve">Grenade, gravitic </t>
  </si>
  <si>
    <t>6d6</t>
  </si>
  <si>
    <t xml:space="preserve">Grenade, stun </t>
  </si>
  <si>
    <t>Table: Progress Level 8 Ranged Weapons</t>
  </si>
  <si>
    <t>Cryonic rifle</t>
  </si>
  <si>
    <t>Cold</t>
  </si>
  <si>
    <t>10 box</t>
  </si>
  <si>
    <t>Disintegrator</t>
  </si>
  <si>
    <t>Energy2</t>
  </si>
  <si>
    <t>Lightning gun</t>
  </si>
  <si>
    <t>50 feet</t>
  </si>
  <si>
    <t>30 lb.</t>
  </si>
  <si>
    <t>Pulse rifle</t>
  </si>
  <si>
    <t>11 lb.</t>
  </si>
  <si>
    <t>Sonic beam</t>
  </si>
  <si>
    <t>2d6 + special</t>
  </si>
  <si>
    <t>2 This weapon deals damage of a nonspecific energy type that is not subject to energy resistance.</t>
  </si>
  <si>
    <t>Table: Progress Level 8 Explosives And Splash Weapons</t>
  </si>
  <si>
    <t>Grenade, cryonic</t>
  </si>
  <si>
    <t>8d6</t>
  </si>
  <si>
    <t>Grenade, psionic</t>
  </si>
  <si>
    <t>Grenade, singularity</t>
  </si>
  <si>
    <t>15d6</t>
  </si>
  <si>
    <t>Medkit, advanced</t>
  </si>
  <si>
    <t>Medkit, fast use</t>
  </si>
  <si>
    <t>Plastic surgery kit, personal</t>
  </si>
  <si>
    <t>Chemical, plastiflesh</t>
  </si>
  <si>
    <t>Chemical, truthtell</t>
  </si>
  <si>
    <t>Regen Wand</t>
  </si>
  <si>
    <t>Computer Equipment</t>
  </si>
  <si>
    <t>Neural computer link</t>
  </si>
  <si>
    <t>Neural network jack, wireless</t>
  </si>
  <si>
    <t>Miscellaneous Equipment</t>
  </si>
  <si>
    <t>Flash-seal</t>
  </si>
  <si>
    <t>Sensor Equipment</t>
  </si>
  <si>
    <t>Survival Equipment</t>
  </si>
  <si>
    <t>Aquaconverter</t>
  </si>
  <si>
    <t>Violet rations</t>
  </si>
  <si>
    <t>Armor</t>
  </si>
  <si>
    <t>Powered Armor</t>
  </si>
  <si>
    <t>Robots</t>
  </si>
  <si>
    <t>Medical Equipment</t>
  </si>
  <si>
    <t>robots</t>
  </si>
  <si>
    <t>Column</t>
  </si>
  <si>
    <t>Trait/Benefit</t>
  </si>
  <si>
    <t>Domestic Training</t>
  </si>
  <si>
    <t>Wild Training</t>
  </si>
  <si>
    <t>Zoology</t>
  </si>
  <si>
    <t>Riding</t>
  </si>
  <si>
    <t>Appraisal</t>
  </si>
  <si>
    <t>Forgery</t>
  </si>
  <si>
    <t>Game Design</t>
  </si>
  <si>
    <t>Painting</t>
  </si>
  <si>
    <t>Drawing</t>
  </si>
  <si>
    <t>Cooking</t>
  </si>
  <si>
    <t>Photography</t>
  </si>
  <si>
    <t>Poetry</t>
  </si>
  <si>
    <t>Climbing</t>
  </si>
  <si>
    <t>Contortion</t>
  </si>
  <si>
    <t>Gymnastics</t>
  </si>
  <si>
    <t>Para Sports</t>
  </si>
  <si>
    <t>Wheeled Sports</t>
  </si>
  <si>
    <t>Swimming</t>
  </si>
  <si>
    <t>Vaulting</t>
  </si>
  <si>
    <t>Camoflage</t>
  </si>
  <si>
    <t>Sleight of Hand</t>
  </si>
  <si>
    <t>Streetwise</t>
  </si>
  <si>
    <t>Surveillance</t>
  </si>
  <si>
    <t>Open Locks</t>
  </si>
  <si>
    <t xml:space="preserve">General and d8 or greater: </t>
  </si>
  <si>
    <t xml:space="preserve">Not General and d6 or lower: </t>
  </si>
  <si>
    <t>Architecture</t>
  </si>
  <si>
    <t>Blacksmithing</t>
  </si>
  <si>
    <t>Fabricwork</t>
  </si>
  <si>
    <t>Metalwork</t>
  </si>
  <si>
    <t>Ceramics</t>
  </si>
  <si>
    <t>Concentration</t>
  </si>
  <si>
    <t>Interrogation</t>
  </si>
  <si>
    <t>Intimidation</t>
  </si>
  <si>
    <t>Leadership</t>
  </si>
  <si>
    <t>Mental Restance</t>
  </si>
  <si>
    <t>Morale</t>
  </si>
  <si>
    <t>Focus</t>
  </si>
  <si>
    <t>Belief</t>
  </si>
  <si>
    <t>Spriritual Restisance</t>
  </si>
  <si>
    <t>Physical Resistance</t>
  </si>
  <si>
    <t>Launchers</t>
  </si>
  <si>
    <t>Rapid Fire</t>
  </si>
  <si>
    <t>Heavy</t>
  </si>
  <si>
    <t>One-Man Cannon</t>
  </si>
  <si>
    <t>Mounted Cannon</t>
  </si>
  <si>
    <t>Ship Cannon</t>
  </si>
  <si>
    <t>Missile</t>
  </si>
  <si>
    <t>Seige Weapons</t>
  </si>
  <si>
    <t>Administration</t>
  </si>
  <si>
    <t>Barter</t>
  </si>
  <si>
    <t>Bureaucracy</t>
  </si>
  <si>
    <t>Persuasion</t>
  </si>
  <si>
    <t>Politics</t>
  </si>
  <si>
    <t>Social</t>
  </si>
  <si>
    <t>History</t>
  </si>
  <si>
    <t>Specific</t>
  </si>
  <si>
    <t>Art and Literature</t>
  </si>
  <si>
    <t>Philosophy</t>
  </si>
  <si>
    <t>Religion</t>
  </si>
  <si>
    <t>Alien</t>
  </si>
  <si>
    <t>Body</t>
  </si>
  <si>
    <t>Create</t>
  </si>
  <si>
    <t>Binary/Code</t>
  </si>
  <si>
    <t>Maintain</t>
  </si>
  <si>
    <t>Improve</t>
  </si>
  <si>
    <t>Destroy</t>
  </si>
  <si>
    <t>Teamwork</t>
  </si>
  <si>
    <t>Forensics</t>
  </si>
  <si>
    <t>General Practice</t>
  </si>
  <si>
    <t>Surgery/Internal</t>
  </si>
  <si>
    <t>Field Medicine</t>
  </si>
  <si>
    <t>Pharmaceutical</t>
  </si>
  <si>
    <t>Vetrinary</t>
  </si>
  <si>
    <t>Toxology</t>
  </si>
  <si>
    <t>Technician</t>
  </si>
  <si>
    <t>Smithing</t>
  </si>
  <si>
    <t>Agil. Based (chucks, chains)</t>
  </si>
  <si>
    <t>Cutting/Chopping</t>
  </si>
  <si>
    <t>Stabbing</t>
  </si>
  <si>
    <t>Held Range Weapons</t>
  </si>
  <si>
    <t>Unconventional</t>
  </si>
  <si>
    <t>Deduction</t>
  </si>
  <si>
    <t>Empathy</t>
  </si>
  <si>
    <t>Intuition</t>
  </si>
  <si>
    <t>Read Lips</t>
  </si>
  <si>
    <t>Search</t>
  </si>
  <si>
    <t>Sense</t>
  </si>
  <si>
    <t>ESP</t>
  </si>
  <si>
    <t>Investigation</t>
  </si>
  <si>
    <t>Track</t>
  </si>
  <si>
    <t>Staging</t>
  </si>
  <si>
    <t>Direction</t>
  </si>
  <si>
    <t>Percussion</t>
  </si>
  <si>
    <t>Instramants</t>
  </si>
  <si>
    <t>M</t>
  </si>
  <si>
    <t xml:space="preserve">Att. Cost: </t>
  </si>
  <si>
    <t xml:space="preserve">Trait Cost: </t>
  </si>
  <si>
    <t>Navigation</t>
  </si>
  <si>
    <t>Astrogation</t>
  </si>
  <si>
    <t>Astrophysics</t>
  </si>
  <si>
    <t>Aquatic</t>
  </si>
  <si>
    <t>Combustion Engine</t>
  </si>
  <si>
    <t>Hovercraft</t>
  </si>
  <si>
    <t>Industrial</t>
  </si>
  <si>
    <t>Combat</t>
  </si>
  <si>
    <t>Air</t>
  </si>
  <si>
    <t>Non-Atmo Vehicles</t>
  </si>
  <si>
    <t>Mass Transport</t>
  </si>
  <si>
    <t>Jump Jets</t>
  </si>
  <si>
    <t>Blown Weapons</t>
  </si>
  <si>
    <t>Tool Assisted</t>
  </si>
  <si>
    <t>Geographical</t>
  </si>
  <si>
    <t>Obsure</t>
  </si>
  <si>
    <t>Aerial</t>
  </si>
  <si>
    <t>Land Terrain</t>
  </si>
  <si>
    <t>Zero - G</t>
  </si>
  <si>
    <t>Mental</t>
  </si>
  <si>
    <t>Spiritual</t>
  </si>
  <si>
    <t>Comm. Systems</t>
  </si>
  <si>
    <t>Programming</t>
  </si>
  <si>
    <t>Hacking</t>
  </si>
  <si>
    <t>Creating</t>
  </si>
  <si>
    <t>Destroying</t>
  </si>
  <si>
    <t>Improving</t>
  </si>
  <si>
    <t>Bio-Tech</t>
  </si>
  <si>
    <t>Neuro-Tech</t>
  </si>
  <si>
    <t>Security</t>
  </si>
  <si>
    <t>Pugilism</t>
  </si>
  <si>
    <t>Kung fu</t>
  </si>
  <si>
    <t>Wrestling</t>
  </si>
  <si>
    <t>Pressure points</t>
  </si>
  <si>
    <t>Kicks</t>
  </si>
  <si>
    <t>Punches</t>
  </si>
  <si>
    <t>Mathmatic</t>
  </si>
  <si>
    <t>Planetary</t>
  </si>
  <si>
    <t>Forensic</t>
  </si>
  <si>
    <t>Calc</t>
  </si>
  <si>
    <t>Astrological</t>
  </si>
  <si>
    <t>Total Skill Points:</t>
  </si>
  <si>
    <t>Skill Points Left:</t>
  </si>
  <si>
    <t xml:space="preserve">Name: </t>
  </si>
  <si>
    <t>Def. Bonus</t>
  </si>
  <si>
    <t>Fire Jelly</t>
  </si>
  <si>
    <t>Garden bunk</t>
  </si>
  <si>
    <t>Uses</t>
  </si>
  <si>
    <t>0g gun Casing</t>
  </si>
  <si>
    <t>Patch Tape</t>
  </si>
  <si>
    <t>Purification Crystals</t>
  </si>
  <si>
    <t>Trash Incinerator</t>
  </si>
  <si>
    <t>Food &amp; Supplies</t>
  </si>
  <si>
    <t>Fine Wine</t>
  </si>
  <si>
    <t>Good Whiskey</t>
  </si>
  <si>
    <t>Foodstuffs, Canned</t>
  </si>
  <si>
    <t>Fresh Food</t>
  </si>
  <si>
    <t>Luxury Food</t>
  </si>
  <si>
    <t>Bars</t>
  </si>
  <si>
    <t>Protien Paste</t>
  </si>
  <si>
    <t>Common Spices</t>
  </si>
  <si>
    <t>Rare Spices</t>
  </si>
  <si>
    <t>Ballistic Mesh</t>
  </si>
  <si>
    <t>c</t>
  </si>
  <si>
    <t>Chameleon Suit</t>
  </si>
  <si>
    <t>i</t>
  </si>
  <si>
    <t>Penalty</t>
  </si>
  <si>
    <t>-1 Alertness</t>
  </si>
  <si>
    <t>1w</t>
  </si>
  <si>
    <t>4w</t>
  </si>
  <si>
    <t>-2 Alertness</t>
  </si>
  <si>
    <t>2w</t>
  </si>
  <si>
    <t>-3 Alertness</t>
  </si>
  <si>
    <t>Plate Vest</t>
  </si>
  <si>
    <t>Cost in Cr.</t>
  </si>
  <si>
    <t>-1 Agility</t>
  </si>
  <si>
    <t>Riot Gear</t>
  </si>
  <si>
    <t>3w</t>
  </si>
  <si>
    <t>5w</t>
  </si>
  <si>
    <t>-2 Agility</t>
  </si>
  <si>
    <t>Vacuum Suit</t>
  </si>
  <si>
    <t>Melee Weapons</t>
  </si>
  <si>
    <t>Short Sword</t>
  </si>
  <si>
    <t>Long Sword</t>
  </si>
  <si>
    <t>Axe</t>
  </si>
  <si>
    <t>Brass Knuckles</t>
  </si>
  <si>
    <t>Club</t>
  </si>
  <si>
    <t>Concealable</t>
  </si>
  <si>
    <t>Spear</t>
  </si>
  <si>
    <t>Light</t>
  </si>
  <si>
    <t>PA Packs</t>
  </si>
  <si>
    <t>Ammo</t>
  </si>
  <si>
    <t>Energy</t>
  </si>
  <si>
    <t>Shield</t>
  </si>
  <si>
    <t>Motion Sensor</t>
  </si>
  <si>
    <t>Pulse Sensor</t>
  </si>
  <si>
    <t>Turret</t>
  </si>
  <si>
    <t>Ammo Station</t>
  </si>
  <si>
    <t>Mines</t>
  </si>
  <si>
    <t>Beacons</t>
  </si>
  <si>
    <t>Cortex Terminal, Black box</t>
  </si>
  <si>
    <t>Cortex Terminal, Personal</t>
  </si>
  <si>
    <t>Cortex Terminal, Public</t>
  </si>
  <si>
    <t>Data Library, Standard</t>
  </si>
  <si>
    <t>Data Library, Professional</t>
  </si>
  <si>
    <t>Data Book</t>
  </si>
  <si>
    <t>Data Disc</t>
  </si>
  <si>
    <t>Dedicated Sourcebox</t>
  </si>
  <si>
    <t>Encyclopedia</t>
  </si>
  <si>
    <t>Holo Dev Suite</t>
  </si>
  <si>
    <t>SubKelvin</t>
  </si>
  <si>
    <t>Xer0 Security</t>
  </si>
  <si>
    <t>Communiations Equipment</t>
  </si>
  <si>
    <t>Barrier Column</t>
  </si>
  <si>
    <t>CommPack Long Range</t>
  </si>
  <si>
    <t>CommPack Short Range</t>
  </si>
  <si>
    <t>Distress Beacon</t>
  </si>
  <si>
    <t>Emergency Signal Ring</t>
  </si>
  <si>
    <t>FedBand Scanner</t>
  </si>
  <si>
    <t>GunScanner</t>
  </si>
  <si>
    <t>MicroTransmitter</t>
  </si>
  <si>
    <t>Motion Sensor Array</t>
  </si>
  <si>
    <t>Ship-Linked Handset</t>
  </si>
  <si>
    <t>Surveyors Box</t>
  </si>
  <si>
    <t>Transmission Station</t>
  </si>
  <si>
    <t>JabberWocky Signal Blocker</t>
  </si>
  <si>
    <t>Crop Supplements</t>
  </si>
  <si>
    <t>Week</t>
  </si>
  <si>
    <t>Month</t>
  </si>
  <si>
    <t>Power</t>
  </si>
  <si>
    <t>Nav</t>
  </si>
  <si>
    <t>Nanobyte Hatcher</t>
  </si>
  <si>
    <t>LoveBot</t>
  </si>
  <si>
    <t>Butler</t>
  </si>
  <si>
    <t xml:space="preserve">Recon Drone </t>
  </si>
  <si>
    <t>Excavator</t>
  </si>
  <si>
    <t>Agri-Cultivator</t>
  </si>
  <si>
    <t>food</t>
  </si>
  <si>
    <t>Craft Type Specialty</t>
  </si>
  <si>
    <t xml:space="preserve">Either True: </t>
  </si>
  <si>
    <t>+4 to opponents ranged attacks. Base Move is 8. -2 Step Skill Penalty to Movement Actions.</t>
  </si>
  <si>
    <t>Browning 9mm</t>
  </si>
  <si>
    <t>Grenades</t>
  </si>
  <si>
    <t>Powered Armor Packs</t>
  </si>
  <si>
    <t>Stun weapons</t>
  </si>
  <si>
    <t>Beam</t>
  </si>
  <si>
    <t>Blaster, Wolf Series 10.2</t>
  </si>
  <si>
    <t>Semi-Auto</t>
  </si>
  <si>
    <t>Fires laser pulses.</t>
  </si>
  <si>
    <t>Battery</t>
  </si>
  <si>
    <t>No recoil</t>
  </si>
  <si>
    <t>Sierra Laser Sniper</t>
  </si>
  <si>
    <t>Single-shot</t>
  </si>
  <si>
    <t>Only range limit is your scope.</t>
  </si>
  <si>
    <t>m</t>
  </si>
  <si>
    <t>Launcher</t>
  </si>
  <si>
    <t>Flame Thrower</t>
  </si>
  <si>
    <t>Auto</t>
  </si>
  <si>
    <t>Is it hot in here? Yes!</t>
  </si>
  <si>
    <t>d6x</t>
  </si>
  <si>
    <t>Fuel</t>
  </si>
  <si>
    <t>d6 per round until extinguished</t>
  </si>
  <si>
    <t>Mortor Launcher</t>
  </si>
  <si>
    <t>Half-Shot</t>
  </si>
  <si>
    <t>Need powered armor. Big Bang mobile artillary.</t>
  </si>
  <si>
    <t>d12+10</t>
  </si>
  <si>
    <t>30' Radius damage</t>
  </si>
  <si>
    <t>Disc Launcher</t>
  </si>
  <si>
    <t>Little blue discs of death.</t>
  </si>
  <si>
    <t>d8+2</t>
  </si>
  <si>
    <t>5' radius damage</t>
  </si>
  <si>
    <t>Grenade Launcher</t>
  </si>
  <si>
    <t>Choose your favorite exploder.</t>
  </si>
  <si>
    <t>10' radius damage</t>
  </si>
  <si>
    <t>Missile Launcher</t>
  </si>
  <si>
    <t>One shot and toss the shell. Pick your Missile.</t>
  </si>
  <si>
    <t>Damage by Missile type</t>
  </si>
  <si>
    <t>Glock 18</t>
  </si>
  <si>
    <t>Preferred weapon of most gangsta types.</t>
  </si>
  <si>
    <t>10, 20, 50</t>
  </si>
  <si>
    <t>b</t>
  </si>
  <si>
    <t>.50 Desert Eagle</t>
  </si>
  <si>
    <t>Man-stopper</t>
  </si>
  <si>
    <t>12+1</t>
  </si>
  <si>
    <t>Stylish man-killer</t>
  </si>
  <si>
    <t>Colt .45 Magazine</t>
  </si>
  <si>
    <t>Standard issue Rim militia</t>
  </si>
  <si>
    <t>d6+2</t>
  </si>
  <si>
    <t>9+1</t>
  </si>
  <si>
    <t>Colt .45 revolver</t>
  </si>
  <si>
    <t>Favored weapon on the Rim</t>
  </si>
  <si>
    <t>Glock 17</t>
  </si>
  <si>
    <t>.22 Target Pistol</t>
  </si>
  <si>
    <t>Long range, with scope or laserscope.</t>
  </si>
  <si>
    <t>.38 Special Snub Nose</t>
  </si>
  <si>
    <t>Semi-conceilable man-killer.</t>
  </si>
  <si>
    <t>Semi-Conceilable</t>
  </si>
  <si>
    <t>Compressed Air Projectile Thrower</t>
  </si>
  <si>
    <t>High-tech ammo, low-tech weapon. Canister.</t>
  </si>
  <si>
    <t>1+type</t>
  </si>
  <si>
    <t>Various Projectile types</t>
  </si>
  <si>
    <t>Pump Action</t>
  </si>
  <si>
    <t>r</t>
  </si>
  <si>
    <t>Conceilable 2 shooter.</t>
  </si>
  <si>
    <t>S&amp;W Revolver</t>
  </si>
  <si>
    <t>d6+1</t>
  </si>
  <si>
    <t>Slug Thrower</t>
  </si>
  <si>
    <t>Heavy Hitter.  Short range with a wallop.</t>
  </si>
  <si>
    <t>d12+2</t>
  </si>
  <si>
    <t>Solid or bean-bag (stun damage)</t>
  </si>
  <si>
    <t>Plasma</t>
  </si>
  <si>
    <t>Riktor J-23 (beta)</t>
  </si>
  <si>
    <t>Zero-G Only and not field tested.</t>
  </si>
  <si>
    <t>d12+3</t>
  </si>
  <si>
    <t>-</t>
  </si>
  <si>
    <t>s</t>
  </si>
  <si>
    <t>Ak-47 Variant</t>
  </si>
  <si>
    <t>Personal security weapon.</t>
  </si>
  <si>
    <t>d8+1</t>
  </si>
  <si>
    <t>Military grade shredder.</t>
  </si>
  <si>
    <t>Mega recoil</t>
  </si>
  <si>
    <t>M16 Variant</t>
  </si>
  <si>
    <t>Military grade tactical weapon.</t>
  </si>
  <si>
    <t>Carbine</t>
  </si>
  <si>
    <t>Military grade underground favorite.</t>
  </si>
  <si>
    <t>Bolt-Action Ross</t>
  </si>
  <si>
    <t>Sniper Variant</t>
  </si>
  <si>
    <t>All the bells and whistles.</t>
  </si>
  <si>
    <t>Winchester Rifle</t>
  </si>
  <si>
    <t>Winchester Rifle Sawn-Off</t>
  </si>
  <si>
    <t>Shot Gun</t>
  </si>
  <si>
    <t>10 Guage Dbl. Barrel</t>
  </si>
  <si>
    <t>Double-shot</t>
  </si>
  <si>
    <t>Good range, great dammage. Bulky.</t>
  </si>
  <si>
    <t>d12+2x2</t>
  </si>
  <si>
    <t>10 Guage Dbl. Barrel Sawn-Off</t>
  </si>
  <si>
    <t>Little gun makes big holes.</t>
  </si>
  <si>
    <t>10 Guage Sawn-Off</t>
  </si>
  <si>
    <t>Good for huntin flying dogs.</t>
  </si>
  <si>
    <t>12 Guage Dbl. Barrel</t>
  </si>
  <si>
    <t>Good range, good dammage. Bulky.</t>
  </si>
  <si>
    <t>d12x2</t>
  </si>
  <si>
    <t>12 Guage Dbl. Barrel Sawn-Off</t>
  </si>
  <si>
    <t>Little gun makes medium holes.</t>
  </si>
  <si>
    <t>12 Guage Sawn-Off</t>
  </si>
  <si>
    <t>Good for huntin fowl.</t>
  </si>
  <si>
    <t>410</t>
  </si>
  <si>
    <t>Shot-gun for lightweights.</t>
  </si>
  <si>
    <t>10 Guage</t>
  </si>
  <si>
    <t>12 Guage</t>
  </si>
  <si>
    <t>20 Guage</t>
  </si>
  <si>
    <t>Target Shot-gun.</t>
  </si>
  <si>
    <t>Stun</t>
  </si>
  <si>
    <t>Alliance Stun Gun</t>
  </si>
  <si>
    <t>Ultra-Low Sonic Concussion Blast</t>
  </si>
  <si>
    <t>ShotGun</t>
  </si>
  <si>
    <t>Newtech</t>
  </si>
  <si>
    <t>Batan, Security</t>
  </si>
  <si>
    <t>d2s</t>
  </si>
  <si>
    <t>Max ROF</t>
  </si>
  <si>
    <t>Baton, Stun</t>
  </si>
  <si>
    <t>d6s + Shock</t>
  </si>
  <si>
    <t>Shocks</t>
  </si>
  <si>
    <t>Poker</t>
  </si>
  <si>
    <t>Basic instead of Stun</t>
  </si>
  <si>
    <t>d6b</t>
  </si>
  <si>
    <t>d6w</t>
  </si>
  <si>
    <t>Knife, Combat</t>
  </si>
  <si>
    <t>d4w</t>
  </si>
  <si>
    <t>Knife, Utility</t>
  </si>
  <si>
    <t>d2w</t>
  </si>
  <si>
    <t>Machete</t>
  </si>
  <si>
    <t>Gentleman's Sword</t>
  </si>
  <si>
    <t>Garrotte</t>
  </si>
  <si>
    <t>Chokes</t>
  </si>
  <si>
    <t>Must have 4 turns constant application to have effect.</t>
  </si>
  <si>
    <t>Pole Arm</t>
  </si>
  <si>
    <t>Reach</t>
  </si>
  <si>
    <t>Quarter Staff</t>
  </si>
  <si>
    <t>Flail</t>
  </si>
  <si>
    <t>Slow as ass.</t>
  </si>
  <si>
    <t>7w</t>
  </si>
  <si>
    <t>Pretty slow.</t>
  </si>
  <si>
    <t>Shiny</t>
  </si>
  <si>
    <t>Converts wound damage from projectiles to stun.</t>
  </si>
  <si>
    <t>Helmet, Infantry</t>
  </si>
  <si>
    <t>Helmet, Squad</t>
  </si>
  <si>
    <t>1w*</t>
  </si>
  <si>
    <t>Mask, NBC</t>
  </si>
  <si>
    <t>Suit, NBC</t>
  </si>
  <si>
    <t>-2 Agility, -2 Alertness</t>
  </si>
  <si>
    <t>-1 Agility, -1 Alertness</t>
  </si>
  <si>
    <t>Armor and Suits</t>
  </si>
  <si>
    <t>Monitor Suit</t>
  </si>
  <si>
    <t>Broadcasts vitals.</t>
  </si>
  <si>
    <t>Tactical Suit</t>
  </si>
  <si>
    <t>Zero G Ready</t>
  </si>
  <si>
    <t>Shield, Metal</t>
  </si>
  <si>
    <t>Shield, Wood</t>
  </si>
  <si>
    <t>Shield, Powered, Personal</t>
  </si>
  <si>
    <t>n</t>
  </si>
  <si>
    <t>N=Newtech</t>
  </si>
  <si>
    <t>M=Military</t>
  </si>
  <si>
    <t>Shield, Powered, Deployable</t>
  </si>
  <si>
    <t>5w*</t>
  </si>
  <si>
    <t>The slow knife penetrates.</t>
  </si>
  <si>
    <t>10w</t>
  </si>
  <si>
    <t>10x10</t>
  </si>
  <si>
    <t>70</t>
  </si>
  <si>
    <t>Dart, Basic</t>
  </si>
  <si>
    <t>Dart, Syringe</t>
  </si>
  <si>
    <t>Dart, Exploding</t>
  </si>
  <si>
    <t>Pumped Air Projectile Thrower</t>
  </si>
  <si>
    <t>Shuriken</t>
  </si>
  <si>
    <t>Hand Held Projectile</t>
  </si>
  <si>
    <t>Explosives</t>
  </si>
  <si>
    <t>ChemPlast</t>
  </si>
  <si>
    <t>3d12w</t>
  </si>
  <si>
    <t>Mining Charge</t>
  </si>
  <si>
    <t>5d10b</t>
  </si>
  <si>
    <t>SquadKiller</t>
  </si>
  <si>
    <t>4d12w</t>
  </si>
  <si>
    <t>Waits for 12 warm bodies</t>
  </si>
  <si>
    <t>Concusson</t>
  </si>
  <si>
    <t>4d6b</t>
  </si>
  <si>
    <t>FlashBang</t>
  </si>
  <si>
    <t>2d6b*</t>
  </si>
  <si>
    <t>Frag</t>
  </si>
  <si>
    <t>5d6w</t>
  </si>
  <si>
    <t>Smoke</t>
  </si>
  <si>
    <t>d4s</t>
  </si>
  <si>
    <t>Gas</t>
  </si>
  <si>
    <t>3d6s</t>
  </si>
  <si>
    <t>Missiles</t>
  </si>
  <si>
    <t>2d8w</t>
  </si>
  <si>
    <t>Seeks heat and movement</t>
  </si>
  <si>
    <t>PC the size of a CC.</t>
  </si>
  <si>
    <t>+2 bonus when plugged in</t>
  </si>
  <si>
    <t>Need Neural implant</t>
  </si>
  <si>
    <t>Auto Twitchy when plugged in.</t>
  </si>
  <si>
    <t>Send Anonymous Waves</t>
  </si>
  <si>
    <t>Save often.</t>
  </si>
  <si>
    <t>Renewal Costs 5cr.</t>
  </si>
  <si>
    <t>Renewal Costs 20cr.</t>
  </si>
  <si>
    <t>Stores Data</t>
  </si>
  <si>
    <t>Reads Data</t>
  </si>
  <si>
    <t>Hub and Database</t>
  </si>
  <si>
    <t>Up to 3 specific subject libraries</t>
  </si>
  <si>
    <t>Hologram tool</t>
  </si>
  <si>
    <t>+2 Bonus to security hacking. Sometimes.</t>
  </si>
  <si>
    <t>Blocks subkelvin.</t>
  </si>
  <si>
    <t>Comm. &amp; Security</t>
  </si>
  <si>
    <t>Comm</t>
  </si>
  <si>
    <t>Up to 50 ft of Force Barrier fencing</t>
  </si>
  <si>
    <t>Need at least 2</t>
  </si>
  <si>
    <t>300 Miles</t>
  </si>
  <si>
    <t>20 Miles</t>
  </si>
  <si>
    <t>750 Miles, 10 hours</t>
  </si>
  <si>
    <t>Summons local desigated force.</t>
  </si>
  <si>
    <t>Reads most freqs.</t>
  </si>
  <si>
    <t>duh</t>
  </si>
  <si>
    <t>300 yds.</t>
  </si>
  <si>
    <t>Hub and sensors.  Sensors must be w/in 100ft. of hub.</t>
  </si>
  <si>
    <t>Walkie-Talkie 10 Mile range.</t>
  </si>
  <si>
    <t>Geo-scanner, 10 mile range.</t>
  </si>
  <si>
    <t>Your very own station.</t>
  </si>
  <si>
    <t>Requires real estate.</t>
  </si>
  <si>
    <t>Signal scrambler.  5 mile range.</t>
  </si>
  <si>
    <t>Becomes obvious after a minute or 2.</t>
  </si>
  <si>
    <t>Chemical, Antitox</t>
  </si>
  <si>
    <t>Chemical, Boost</t>
  </si>
  <si>
    <t>Cures most poisons.</t>
  </si>
  <si>
    <t>+2 to one Attribute.</t>
  </si>
  <si>
    <t>Chemical, Sedate</t>
  </si>
  <si>
    <t>Chemical, Innoculation</t>
  </si>
  <si>
    <t>Short lived.</t>
  </si>
  <si>
    <t>Disease Immunity.</t>
  </si>
  <si>
    <t>Sedates.</t>
  </si>
  <si>
    <t>Cures d4w or d6s; dc10.</t>
  </si>
  <si>
    <t>+2 Bonus to disguise.</t>
  </si>
  <si>
    <t>+4 to interrogate.</t>
  </si>
  <si>
    <t>Cures d6w</t>
  </si>
  <si>
    <t>Botch is bad.</t>
  </si>
  <si>
    <t>Blastomere Organs</t>
  </si>
  <si>
    <t>Replacement Organs</t>
  </si>
  <si>
    <t>Need storage unit.</t>
  </si>
  <si>
    <t>Cryo-Chamber</t>
  </si>
  <si>
    <t>Suspend Animation</t>
  </si>
  <si>
    <t>Needs a Tech</t>
  </si>
  <si>
    <t>Dermal Mender</t>
  </si>
  <si>
    <t>Wound Sealer</t>
  </si>
  <si>
    <t>Not effective on bone or orans.</t>
  </si>
  <si>
    <t>-2 - -4 Penalty to Surgery.</t>
  </si>
  <si>
    <t>-0 - -3 Panalty to Surgury.</t>
  </si>
  <si>
    <t>MedComp</t>
  </si>
  <si>
    <t>+2 Bonus to diagnose.</t>
  </si>
  <si>
    <t>Med. Supplies, Emergency</t>
  </si>
  <si>
    <t>1 month infirmary Stock</t>
  </si>
  <si>
    <t>Med. Supplies, Standard</t>
  </si>
  <si>
    <t>Field Surgery Module</t>
  </si>
  <si>
    <t>Perform Serious cuttin'.</t>
  </si>
  <si>
    <t>Needs base camp or ship.</t>
  </si>
  <si>
    <t>Med</t>
  </si>
  <si>
    <t>Computer</t>
  </si>
  <si>
    <t>Misc</t>
  </si>
  <si>
    <t>Sensor</t>
  </si>
  <si>
    <t>PA</t>
  </si>
  <si>
    <t>Packs</t>
  </si>
  <si>
    <t>Melee</t>
  </si>
  <si>
    <t>Ranged</t>
  </si>
  <si>
    <t>Computer, Card</t>
  </si>
  <si>
    <t>Lbs.</t>
  </si>
  <si>
    <t xml:space="preserve">1 Credit == 2.5 Platinum == 5 Gold == $25 == 250 Silver       </t>
  </si>
  <si>
    <t>Action</t>
  </si>
  <si>
    <t>Difficulty</t>
  </si>
  <si>
    <t>Complex Actions</t>
  </si>
  <si>
    <t>Easy</t>
  </si>
  <si>
    <t>Average</t>
  </si>
  <si>
    <t>Hard</t>
  </si>
  <si>
    <t>Formidable</t>
  </si>
  <si>
    <t>Heroic</t>
  </si>
  <si>
    <t>Incredible</t>
  </si>
  <si>
    <t>Ridiculous</t>
  </si>
  <si>
    <t>Impossible</t>
  </si>
  <si>
    <t>Plot Point Cost</t>
  </si>
  <si>
    <t>Dice Steps</t>
  </si>
  <si>
    <t>d12+d2</t>
  </si>
  <si>
    <t>d12+d4</t>
  </si>
  <si>
    <t>d12+d6</t>
  </si>
  <si>
    <t>d12+d8</t>
  </si>
  <si>
    <t>d12+d10</t>
  </si>
  <si>
    <t>d12+d12</t>
  </si>
  <si>
    <t xml:space="preserve">Base Move: = 15 (8 for little people) </t>
  </si>
  <si>
    <t xml:space="preserve">WALK: 0 Actions, </t>
  </si>
  <si>
    <t xml:space="preserve">RUN: 2 Actions, Base MoveX2                     </t>
  </si>
  <si>
    <t xml:space="preserve">HUSTLE: 1 Action, Base MoveX2 </t>
  </si>
  <si>
    <t xml:space="preserve">         + Agility + Athletics/Running</t>
  </si>
  <si>
    <t>Other Weapons</t>
  </si>
  <si>
    <t>xxxxxxxxxx</t>
  </si>
  <si>
    <t>Xxxxxxxx</t>
  </si>
  <si>
    <t>XxxxxxxxxxxXX</t>
  </si>
  <si>
    <t>xxxxxxXXXXxxxxxxxxxxx</t>
  </si>
  <si>
    <t>XXxXXxXXxXX</t>
  </si>
  <si>
    <t>Military Rations (1 week)</t>
  </si>
  <si>
    <t>Breath in h2o for 2 hrs.</t>
  </si>
  <si>
    <t>+4 Step to Stealth</t>
  </si>
  <si>
    <t>XXXxxxXXX</t>
  </si>
  <si>
    <t>OtherWeapons</t>
  </si>
  <si>
    <t>Needs MedComp</t>
  </si>
  <si>
    <t>.001 Each</t>
  </si>
  <si>
    <t>+4 Astro-Nav</t>
  </si>
  <si>
    <t>+4 Communications</t>
  </si>
  <si>
    <t>Repower Items</t>
  </si>
  <si>
    <t>Tiny Hackers</t>
  </si>
  <si>
    <t>Hubba hubba</t>
  </si>
  <si>
    <t>Another drink sir?</t>
  </si>
  <si>
    <t>50 Mile Range</t>
  </si>
  <si>
    <t>Digger</t>
  </si>
  <si>
    <t>Minds Crops</t>
  </si>
  <si>
    <t>Move along sir.</t>
  </si>
  <si>
    <t>XXxxxXXxxxxxxxX</t>
  </si>
  <si>
    <t>Tools</t>
  </si>
  <si>
    <t>Computer Repair</t>
  </si>
  <si>
    <t>Mechanical Repair</t>
  </si>
  <si>
    <t>+2 Bonus</t>
  </si>
  <si>
    <t>Security Hacking</t>
  </si>
  <si>
    <t>Weapon Repair</t>
  </si>
  <si>
    <t>Sci-Lab</t>
  </si>
  <si>
    <t xml:space="preserve">Total Weight: </t>
  </si>
  <si>
    <t xml:space="preserve">Total Cost: </t>
  </si>
  <si>
    <t>Credits</t>
  </si>
  <si>
    <t>Extraordinary</t>
  </si>
  <si>
    <t>Weapons</t>
  </si>
  <si>
    <t>Tech</t>
  </si>
  <si>
    <t>10*</t>
  </si>
  <si>
    <t>Range increase 10 per pump. Pump DC Starts at 2 and increases by 2 each pump.</t>
  </si>
  <si>
    <t>Improved with scopes.</t>
  </si>
  <si>
    <t>constant maintenance.</t>
  </si>
  <si>
    <t>Sight/Scope</t>
  </si>
  <si>
    <t>15*</t>
  </si>
  <si>
    <t>Hunter/Seeker</t>
  </si>
  <si>
    <t>75/1000 0g</t>
  </si>
  <si>
    <t>Touchy, botch on &lt;=3</t>
  </si>
  <si>
    <t>DC11 Vitality+Alertness or Stunned for difference.</t>
  </si>
  <si>
    <t>Auto-stun for 1 turn then survival DC 15.  Can be disguised.</t>
  </si>
  <si>
    <t>Disguise kit</t>
  </si>
  <si>
    <t>Cutting torch</t>
  </si>
  <si>
    <t>Heat for cooking.</t>
  </si>
  <si>
    <t>Fire projectiles in 0g.</t>
  </si>
  <si>
    <t>Grow veggies in space.</t>
  </si>
  <si>
    <t>Weapon Cleaning kit</t>
  </si>
  <si>
    <t>Multiband Wrist Accessory</t>
  </si>
  <si>
    <t>Vac suits, not ships.</t>
  </si>
  <si>
    <t>Just like boilling.</t>
  </si>
  <si>
    <t>20 ft</t>
  </si>
  <si>
    <t>Ships DC11 usually.</t>
  </si>
  <si>
    <t>Sense Chemicals</t>
  </si>
  <si>
    <t>Tremors</t>
  </si>
  <si>
    <t>Sensor, Electo/Magnetic</t>
  </si>
  <si>
    <t>Sensor, Chem</t>
  </si>
  <si>
    <t>Sensor, Geo</t>
  </si>
  <si>
    <t>Sensor, Motion</t>
  </si>
  <si>
    <t>Sensor, Bio</t>
  </si>
  <si>
    <t>Pulse/body heat/brainwave</t>
  </si>
  <si>
    <t xml:space="preserve">Innate Defense: </t>
  </si>
  <si>
    <t xml:space="preserve">Block: </t>
  </si>
  <si>
    <t xml:space="preserve">Dodge: </t>
  </si>
  <si>
    <t xml:space="preserve">All out D: </t>
  </si>
  <si>
    <t>+2 Step Bonus</t>
  </si>
  <si>
    <t>DEFENSE</t>
  </si>
  <si>
    <t>OFFENSE</t>
  </si>
  <si>
    <t xml:space="preserve">Aim: </t>
  </si>
  <si>
    <t>+1 Step per turn.</t>
  </si>
  <si>
    <t xml:space="preserve">All out O: </t>
  </si>
  <si>
    <t>+2 Step on O, no D.</t>
  </si>
  <si>
    <t xml:space="preserve">Disarm: </t>
  </si>
  <si>
    <t>-2 Melee, -4 Ranged</t>
  </si>
  <si>
    <t xml:space="preserve">Feint: </t>
  </si>
  <si>
    <t>Opposed roll, defender's loss means only Innate D</t>
  </si>
  <si>
    <t>Spend 'Cost' times 2 + 1 to get 2 of same sided dice. (3PP = 2 x d2 or d6)</t>
  </si>
  <si>
    <t>SHIP TRAITS</t>
  </si>
  <si>
    <t>Complications</t>
  </si>
  <si>
    <t>Ship Traits</t>
  </si>
  <si>
    <t xml:space="preserve">Tonnage: </t>
  </si>
  <si>
    <t xml:space="preserve">Speed Class: </t>
  </si>
  <si>
    <t xml:space="preserve">Passenger Capacity: </t>
  </si>
  <si>
    <t xml:space="preserve">Gear: </t>
  </si>
  <si>
    <t>Two 20 ton Shuttles</t>
  </si>
  <si>
    <t>Captain:</t>
  </si>
  <si>
    <t>4 double cabins aft hold 2</t>
  </si>
  <si>
    <t>High</t>
  </si>
  <si>
    <t xml:space="preserve">Dimensions (LxBxH): </t>
  </si>
  <si>
    <t>4 Cruise / 8 Hard Burn</t>
  </si>
  <si>
    <t xml:space="preserve">Cargo Cap./Max Deck Load: </t>
  </si>
  <si>
    <t>+2 Skill to anyone trying to expoit known features.</t>
  </si>
  <si>
    <t>Fast Throttle (major)</t>
  </si>
  <si>
    <t>Fast Throttle (minor)</t>
  </si>
  <si>
    <t>+1 at Hard Burn</t>
  </si>
  <si>
    <t>+2 at Hard Burn</t>
  </si>
  <si>
    <t>Fuel Hours = Tons X 10 instead of 6.67</t>
  </si>
  <si>
    <t>Fuel Hours = Tons X 3.33 instead of 6.67</t>
  </si>
  <si>
    <t>Seen Better Days (minor)</t>
  </si>
  <si>
    <t>Seen Better Days (major)</t>
  </si>
  <si>
    <t>Maintenance is +100%. &gt;= 40 years old. 5% of original cost.</t>
  </si>
  <si>
    <t>Maintenance is +50%.  &gt;= 20 years old. 25% of original cost.</t>
  </si>
  <si>
    <t>Crew can spend PP on ship's rolls even when not involved. Only when proper maintenance (love) is given.</t>
  </si>
  <si>
    <t>+2 Step on Allure (Minor) related skill checks.</t>
  </si>
  <si>
    <t>Add 2 Plot points to any Plot points used on Allure (Major) related checks.</t>
  </si>
  <si>
    <t>+2 Step on Good Name (Minor) related skill checks.</t>
  </si>
  <si>
    <t>+2 Step on Vitality on  Healthy as a Horse (Minor) related skill checks.</t>
  </si>
  <si>
    <t>Add 2 Plot points to any Plot points used on Healthy as a Horse (Major) related checks.</t>
  </si>
  <si>
    <t>Everybody has One (Minor)</t>
  </si>
  <si>
    <t>Fuel Efficient (Minor)</t>
  </si>
  <si>
    <t>Gas Guzzler (Minor)</t>
  </si>
  <si>
    <t>Loved (Major)</t>
  </si>
  <si>
    <t>SHIP SKILLs</t>
  </si>
  <si>
    <t>sh_athletics</t>
  </si>
  <si>
    <t>sh_covert</t>
  </si>
  <si>
    <t>sh_hvy_weapons</t>
  </si>
  <si>
    <t>sh_knowledge</t>
  </si>
  <si>
    <t>sh_mech_engineering</t>
  </si>
  <si>
    <t>sh_perception</t>
  </si>
  <si>
    <t>sh_pilot</t>
  </si>
  <si>
    <t>Distance</t>
  </si>
  <si>
    <t>Speed</t>
  </si>
  <si>
    <t>Towing</t>
  </si>
  <si>
    <t>Acceleration</t>
  </si>
  <si>
    <t>Manueverability</t>
  </si>
  <si>
    <t>Stunts</t>
  </si>
  <si>
    <t>Tricks</t>
  </si>
  <si>
    <t>Deception</t>
  </si>
  <si>
    <t>Cannons</t>
  </si>
  <si>
    <t>Beams</t>
  </si>
  <si>
    <t>Artillary</t>
  </si>
  <si>
    <t>Verse</t>
  </si>
  <si>
    <t>Grav. Fields</t>
  </si>
  <si>
    <t>Alliance</t>
  </si>
  <si>
    <t>BioSensors</t>
  </si>
  <si>
    <t>ChemSensors</t>
  </si>
  <si>
    <t>MotionSensors</t>
  </si>
  <si>
    <t>Electro/Magnetic</t>
  </si>
  <si>
    <t>Deep</t>
  </si>
  <si>
    <t>Array</t>
  </si>
  <si>
    <t xml:space="preserve">Quirk: </t>
  </si>
  <si>
    <t>Hiccups</t>
  </si>
  <si>
    <t>-2 Step Skill Penalty when history comes into play.</t>
  </si>
  <si>
    <t>No official docket of ship exists, anywhere.</t>
  </si>
  <si>
    <t>+8 to difficulty of search when others search for ship using Cortex.</t>
  </si>
  <si>
    <t>Occasionally needs repairs or suffer -2 Step Penalty to ALL Attributes for one week or until you get fixed.</t>
  </si>
  <si>
    <t>Constantly needs repairs.  -4 to ALL Attributes for 2 weeks or until you get fixed.</t>
  </si>
  <si>
    <t>-2 Step Vitality Penality if exposed to bad conditions or alien parts/fuels.</t>
  </si>
  <si>
    <t>Ship is easily identified. Others gain +2 Alertness Attribute bonus when attempting to recognize it.</t>
  </si>
  <si>
    <t>Atmo Vehicles</t>
  </si>
  <si>
    <t>atmo_vehicles</t>
  </si>
  <si>
    <t>Live Stock</t>
  </si>
  <si>
    <t>LiveStock</t>
  </si>
  <si>
    <t>nonAtmo_vehicles</t>
  </si>
  <si>
    <t>Ship Items</t>
  </si>
  <si>
    <t>ship_items</t>
  </si>
  <si>
    <t>NonAtmo-Vehicles</t>
  </si>
  <si>
    <t>Atmo-Vehicles</t>
  </si>
  <si>
    <t>Missile, Short</t>
  </si>
  <si>
    <t>6 Miles</t>
  </si>
  <si>
    <t>Missile, Medium</t>
  </si>
  <si>
    <t>10 Miles</t>
  </si>
  <si>
    <t>Missile, Long</t>
  </si>
  <si>
    <t>16 Miles</t>
  </si>
  <si>
    <t>Warhead, 10 lb</t>
  </si>
  <si>
    <t>Warhead, 20 lb</t>
  </si>
  <si>
    <t>Warhead, 50 lb</t>
  </si>
  <si>
    <t>Warhead, 100 lb</t>
  </si>
  <si>
    <t>Warhead, 200 lb</t>
  </si>
  <si>
    <t>Warhead, 500 lb</t>
  </si>
  <si>
    <t>Warhead, 1000 lb</t>
  </si>
  <si>
    <t>Cannon</t>
  </si>
  <si>
    <t>Armor, W</t>
  </si>
  <si>
    <t>10/ Ton</t>
  </si>
  <si>
    <t>Armor, S</t>
  </si>
  <si>
    <t>1000/ Ton</t>
  </si>
  <si>
    <t>Infirmary</t>
  </si>
  <si>
    <t>Lab</t>
  </si>
  <si>
    <t>Ship Keeping</t>
  </si>
  <si>
    <t>1/ Ton</t>
  </si>
  <si>
    <t>Spa</t>
  </si>
  <si>
    <t>Beam, Cannon</t>
  </si>
  <si>
    <t>Plasma Cannon</t>
  </si>
  <si>
    <t>Ion Cannon</t>
  </si>
  <si>
    <t>Liquid Hydrogen</t>
  </si>
  <si>
    <t>5/ ton</t>
  </si>
  <si>
    <t>Space Mines</t>
  </si>
  <si>
    <t>Hydrogen-Oxygen Cell</t>
  </si>
  <si>
    <t>Warhead Upgrade, Explosive</t>
  </si>
  <si>
    <t>Warhead Upgrade, Flack (defensive)</t>
  </si>
  <si>
    <t>Warhead Upgrade, EMP</t>
  </si>
  <si>
    <t>Warhead Upgrade, Jammer</t>
  </si>
  <si>
    <t>Warhead Upgrade, Decoy</t>
  </si>
  <si>
    <t>Warhead Upgrade, Nuke</t>
  </si>
  <si>
    <t>Reaction Drive Pod</t>
  </si>
  <si>
    <t>Pulse Drive</t>
  </si>
  <si>
    <t>Escape Pod</t>
  </si>
  <si>
    <t xml:space="preserve"> Dr. Bag, Rim</t>
  </si>
  <si>
    <t>Dr. Bag, Core</t>
  </si>
  <si>
    <t>Helicoptor</t>
  </si>
  <si>
    <t>Plane, Prop (2 seater)</t>
  </si>
  <si>
    <t>Plane, Prop (6 seater)</t>
  </si>
  <si>
    <t>Plane Prop (Cargo)</t>
  </si>
  <si>
    <t>Jet, Personal</t>
  </si>
  <si>
    <t>Jet, Cargo</t>
  </si>
  <si>
    <t>Jet, Figher</t>
  </si>
  <si>
    <t>Clothing, Normal</t>
  </si>
  <si>
    <t>Clothing, Fine</t>
  </si>
  <si>
    <t>BackPack</t>
  </si>
  <si>
    <t>Camping Suite</t>
  </si>
  <si>
    <t>Wagon</t>
  </si>
  <si>
    <t>Horse</t>
  </si>
  <si>
    <t>Cow</t>
  </si>
  <si>
    <t>Sheep</t>
  </si>
  <si>
    <t>Pig</t>
  </si>
  <si>
    <t>Goat</t>
  </si>
  <si>
    <t>Dog</t>
  </si>
  <si>
    <t>Dog, Guard</t>
  </si>
  <si>
    <t>Cat</t>
  </si>
  <si>
    <t>Bird, Exotic</t>
  </si>
  <si>
    <t>Fish, Exotic</t>
  </si>
  <si>
    <t>Car, Economy</t>
  </si>
  <si>
    <t>Car, All Terrain</t>
  </si>
  <si>
    <t>Car, Luxury</t>
  </si>
  <si>
    <t>Bike, Sport</t>
  </si>
  <si>
    <t>Bike, Cross Country</t>
  </si>
  <si>
    <t>Truck, Utility</t>
  </si>
  <si>
    <t>Truck, Sport</t>
  </si>
  <si>
    <t>Boat, Motor</t>
  </si>
  <si>
    <t>Yacht</t>
  </si>
  <si>
    <t>Ship</t>
  </si>
  <si>
    <t>Sub</t>
  </si>
  <si>
    <t>Hover-Bike (Hog)</t>
  </si>
  <si>
    <t>Hover-Truck (Mule)</t>
  </si>
  <si>
    <t>Hover-Boat (Pachyderm)</t>
  </si>
  <si>
    <t>Other</t>
  </si>
  <si>
    <t>Ship Equipment</t>
  </si>
  <si>
    <t>Exert yourself. Receive extra dice equal to stun damage voluntarily suffered. Up to what would render you unconsious.</t>
  </si>
  <si>
    <t>Add 2 Plot points to any Plot points used on Athletics (Major) related checks.</t>
  </si>
  <si>
    <t>+2 Step on Pilot related skill checks.</t>
  </si>
  <si>
    <t>Add 2 Plot points to any Plot points used on Pilot related checks.</t>
  </si>
  <si>
    <t>+2 Step on Vitality on  Health related skill checks.</t>
  </si>
  <si>
    <t>Add 2 Plot points to any Plot points used on Health related checks.</t>
  </si>
  <si>
    <t>+2 Step on Vitality on Tolerance related skill checks.</t>
  </si>
  <si>
    <t>+2 Step on Intelligence on Knowledge related skill checks.</t>
  </si>
  <si>
    <t>+2 Step on Willpower on Intimidation related skill checks.</t>
  </si>
  <si>
    <t>+2 Step Attribute bonus to Agility rolls.</t>
  </si>
  <si>
    <t>Ship Complexity</t>
  </si>
  <si>
    <t>Very Low</t>
  </si>
  <si>
    <t>Low</t>
  </si>
  <si>
    <t>Very High</t>
  </si>
  <si>
    <t>Extreme</t>
  </si>
  <si>
    <t>NewTech</t>
  </si>
  <si>
    <t>Attribute and Trait Cost:</t>
  </si>
  <si>
    <t>Complexity:</t>
  </si>
  <si>
    <t>Dragonesque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</si>
</sst>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\+0"/>
    <numFmt numFmtId="165" formatCode="\+#;\-#;\+0,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[$₮-450]"/>
    <numFmt numFmtId="172" formatCode="\+#;\-#;\+0,"/>
    <numFmt numFmtId="173" formatCode="\+#;\-#;\+0,&quot; weeks&quot;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48"/>
      <name val="Calligraph421 BT"/>
      <family val="4"/>
    </font>
    <font>
      <b/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14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name val="Tahoma"/>
      <family val="2"/>
    </font>
    <font>
      <sz val="8"/>
      <color indexed="23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8"/>
      <color indexed="63"/>
      <name val="Arial"/>
      <family val="2"/>
    </font>
    <font>
      <b/>
      <u val="single"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b/>
      <sz val="8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20" applyFill="1" applyAlignment="1" applyProtection="1">
      <alignment/>
      <protection/>
    </xf>
    <xf numFmtId="164" fontId="7" fillId="2" borderId="0" xfId="0" applyNumberFormat="1" applyFont="1" applyFill="1" applyAlignment="1" applyProtection="1">
      <alignment horizontal="center"/>
      <protection/>
    </xf>
    <xf numFmtId="0" fontId="0" fillId="0" borderId="0" xfId="0" applyAlignment="1" quotePrefix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5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left" textRotation="180"/>
    </xf>
    <xf numFmtId="0" fontId="1" fillId="0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 shrinkToFit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shrinkToFi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shrinkToFit="1"/>
    </xf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/>
    </xf>
    <xf numFmtId="0" fontId="6" fillId="2" borderId="0" xfId="20" applyNumberFormat="1" applyFill="1" applyAlignment="1">
      <alignment/>
    </xf>
    <xf numFmtId="0" fontId="6" fillId="2" borderId="0" xfId="20" applyFill="1" applyAlignment="1">
      <alignment/>
    </xf>
    <xf numFmtId="0" fontId="6" fillId="0" borderId="0" xfId="20" applyAlignment="1">
      <alignment horizontal="left"/>
    </xf>
    <xf numFmtId="0" fontId="6" fillId="2" borderId="0" xfId="20" applyFill="1" applyAlignment="1">
      <alignment horizontal="left"/>
    </xf>
    <xf numFmtId="0" fontId="1" fillId="0" borderId="0" xfId="0" applyNumberFormat="1" applyFont="1" applyFill="1" applyBorder="1" applyAlignment="1" quotePrefix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2" fillId="2" borderId="0" xfId="0" applyFont="1" applyFill="1" applyAlignment="1" applyProtection="1">
      <alignment horizontal="right"/>
      <protection/>
    </xf>
    <xf numFmtId="0" fontId="8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65" fontId="1" fillId="4" borderId="1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0" fillId="2" borderId="15" xfId="0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right" shrinkToFit="1"/>
      <protection/>
    </xf>
    <xf numFmtId="0" fontId="19" fillId="2" borderId="4" xfId="0" applyFont="1" applyFill="1" applyBorder="1" applyAlignment="1" applyProtection="1">
      <alignment horizontal="right" shrinkToFit="1"/>
      <protection/>
    </xf>
    <xf numFmtId="0" fontId="19" fillId="2" borderId="18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20" applyAlignment="1">
      <alignment/>
    </xf>
    <xf numFmtId="0" fontId="0" fillId="4" borderId="16" xfId="0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/>
    </xf>
    <xf numFmtId="0" fontId="22" fillId="2" borderId="0" xfId="20" applyFont="1" applyFill="1" applyAlignment="1" applyProtection="1">
      <alignment/>
      <protection/>
    </xf>
    <xf numFmtId="0" fontId="1" fillId="2" borderId="0" xfId="0" applyFont="1" applyFill="1" applyAlignment="1" quotePrefix="1">
      <alignment/>
    </xf>
    <xf numFmtId="0" fontId="6" fillId="2" borderId="0" xfId="20" applyNumberForma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 horizontal="left"/>
    </xf>
    <xf numFmtId="0" fontId="23" fillId="0" borderId="0" xfId="0" applyNumberFormat="1" applyFont="1" applyFill="1" applyBorder="1" applyAlignment="1">
      <alignment/>
    </xf>
    <xf numFmtId="0" fontId="21" fillId="2" borderId="0" xfId="0" applyFont="1" applyFill="1" applyBorder="1" applyAlignment="1" applyProtection="1">
      <alignment horizontal="center" shrinkToFit="1"/>
      <protection locked="0"/>
    </xf>
    <xf numFmtId="0" fontId="21" fillId="2" borderId="21" xfId="0" applyFont="1" applyFill="1" applyBorder="1" applyAlignment="1" applyProtection="1">
      <alignment horizontal="center" shrinkToFit="1"/>
      <protection locked="0"/>
    </xf>
    <xf numFmtId="172" fontId="0" fillId="2" borderId="1" xfId="0" applyNumberFormat="1" applyFill="1" applyBorder="1" applyAlignment="1" applyProtection="1">
      <alignment/>
      <protection/>
    </xf>
    <xf numFmtId="3" fontId="21" fillId="2" borderId="0" xfId="0" applyNumberFormat="1" applyFont="1" applyFill="1" applyBorder="1" applyAlignment="1" applyProtection="1">
      <alignment horizontal="left" indent="1" shrinkToFit="1"/>
      <protection/>
    </xf>
    <xf numFmtId="0" fontId="10" fillId="3" borderId="21" xfId="0" applyFont="1" applyFill="1" applyBorder="1" applyAlignment="1" applyProtection="1">
      <alignment horizontal="right" vertical="center" textRotation="90"/>
      <protection/>
    </xf>
    <xf numFmtId="0" fontId="0" fillId="0" borderId="21" xfId="0" applyBorder="1" applyAlignment="1">
      <alignment/>
    </xf>
    <xf numFmtId="3" fontId="21" fillId="2" borderId="21" xfId="0" applyNumberFormat="1" applyFont="1" applyFill="1" applyBorder="1" applyAlignment="1" applyProtection="1">
      <alignment horizontal="center" shrinkToFit="1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24" fillId="2" borderId="23" xfId="0" applyFont="1" applyFill="1" applyBorder="1" applyAlignment="1" applyProtection="1">
      <alignment horizontal="center" shrinkToFit="1"/>
      <protection/>
    </xf>
    <xf numFmtId="0" fontId="24" fillId="2" borderId="24" xfId="0" applyFont="1" applyFill="1" applyBorder="1" applyAlignment="1" applyProtection="1">
      <alignment horizontal="center" shrinkToFit="1"/>
      <protection/>
    </xf>
    <xf numFmtId="0" fontId="21" fillId="2" borderId="0" xfId="0" applyFont="1" applyFill="1" applyBorder="1" applyAlignment="1" applyProtection="1">
      <alignment horizontal="left" indent="1"/>
      <protection locked="0"/>
    </xf>
    <xf numFmtId="3" fontId="8" fillId="2" borderId="0" xfId="0" applyNumberFormat="1" applyFont="1" applyFill="1" applyBorder="1" applyAlignment="1" applyProtection="1">
      <alignment horizontal="center"/>
      <protection/>
    </xf>
    <xf numFmtId="0" fontId="20" fillId="2" borderId="25" xfId="0" applyFont="1" applyFill="1" applyBorder="1" applyAlignment="1" applyProtection="1">
      <alignment horizontal="left" vertical="top" wrapText="1" shrinkToFit="1"/>
      <protection/>
    </xf>
    <xf numFmtId="0" fontId="20" fillId="2" borderId="0" xfId="0" applyFont="1" applyFill="1" applyBorder="1" applyAlignment="1" applyProtection="1">
      <alignment horizontal="left" vertical="top" wrapText="1" shrinkToFit="1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shrinkToFit="1"/>
      <protection locked="0"/>
    </xf>
    <xf numFmtId="0" fontId="1" fillId="5" borderId="26" xfId="0" applyFont="1" applyFill="1" applyBorder="1" applyAlignment="1" applyProtection="1">
      <alignment shrinkToFit="1"/>
      <protection/>
    </xf>
    <xf numFmtId="0" fontId="1" fillId="5" borderId="27" xfId="0" applyFont="1" applyFill="1" applyBorder="1" applyAlignment="1" applyProtection="1">
      <alignment shrinkToFit="1"/>
      <protection/>
    </xf>
    <xf numFmtId="0" fontId="1" fillId="2" borderId="26" xfId="0" applyFont="1" applyFill="1" applyBorder="1" applyAlignment="1" applyProtection="1">
      <alignment shrinkToFit="1"/>
      <protection locked="0"/>
    </xf>
    <xf numFmtId="0" fontId="1" fillId="2" borderId="28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center" textRotation="180"/>
      <protection/>
    </xf>
    <xf numFmtId="0" fontId="10" fillId="3" borderId="29" xfId="0" applyFont="1" applyFill="1" applyBorder="1" applyAlignment="1" applyProtection="1">
      <alignment vertical="center" textRotation="180"/>
      <protection/>
    </xf>
    <xf numFmtId="0" fontId="10" fillId="3" borderId="30" xfId="0" applyFont="1" applyFill="1" applyBorder="1" applyAlignment="1" applyProtection="1">
      <alignment vertical="center" textRotation="180"/>
      <protection/>
    </xf>
    <xf numFmtId="0" fontId="11" fillId="2" borderId="31" xfId="0" applyFont="1" applyFill="1" applyBorder="1" applyAlignment="1" applyProtection="1">
      <alignment horizontal="center"/>
      <protection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right" shrinkToFit="1"/>
      <protection locked="0"/>
    </xf>
    <xf numFmtId="0" fontId="21" fillId="2" borderId="22" xfId="0" applyFont="1" applyFill="1" applyBorder="1" applyAlignment="1" applyProtection="1">
      <alignment horizontal="right" shrinkToFit="1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21" fillId="2" borderId="0" xfId="0" applyFont="1" applyFill="1" applyBorder="1" applyAlignment="1" applyProtection="1">
      <alignment horizontal="left" indent="1" shrinkToFit="1"/>
      <protection locked="0"/>
    </xf>
    <xf numFmtId="0" fontId="21" fillId="2" borderId="21" xfId="0" applyFont="1" applyFill="1" applyBorder="1" applyAlignment="1" applyProtection="1">
      <alignment horizontal="left" indent="1" shrinkToFit="1"/>
      <protection locked="0"/>
    </xf>
    <xf numFmtId="0" fontId="21" fillId="2" borderId="36" xfId="0" applyFont="1" applyFill="1" applyBorder="1" applyAlignment="1" applyProtection="1">
      <alignment horizontal="left" indent="1" shrinkToFit="1"/>
      <protection locked="0"/>
    </xf>
    <xf numFmtId="0" fontId="21" fillId="2" borderId="37" xfId="0" applyFont="1" applyFill="1" applyBorder="1" applyAlignment="1" applyProtection="1">
      <alignment horizontal="left" indent="1" shrinkToFit="1"/>
      <protection locked="0"/>
    </xf>
    <xf numFmtId="0" fontId="21" fillId="2" borderId="38" xfId="0" applyFont="1" applyFill="1" applyBorder="1" applyAlignment="1" applyProtection="1">
      <alignment horizontal="left" vertical="top" wrapText="1" indent="1"/>
      <protection locked="0"/>
    </xf>
    <xf numFmtId="0" fontId="21" fillId="2" borderId="39" xfId="0" applyFont="1" applyFill="1" applyBorder="1" applyAlignment="1" applyProtection="1">
      <alignment horizontal="left" vertical="top" wrapText="1" indent="1"/>
      <protection locked="0"/>
    </xf>
    <xf numFmtId="0" fontId="21" fillId="2" borderId="40" xfId="0" applyFont="1" applyFill="1" applyBorder="1" applyAlignment="1" applyProtection="1">
      <alignment horizontal="left" vertical="top" wrapText="1" indent="1"/>
      <protection locked="0"/>
    </xf>
    <xf numFmtId="0" fontId="21" fillId="2" borderId="41" xfId="0" applyFont="1" applyFill="1" applyBorder="1" applyAlignment="1" applyProtection="1">
      <alignment horizontal="left" vertical="top" wrapText="1" indent="1"/>
      <protection locked="0"/>
    </xf>
    <xf numFmtId="0" fontId="21" fillId="2" borderId="0" xfId="0" applyFont="1" applyFill="1" applyBorder="1" applyAlignment="1" applyProtection="1">
      <alignment horizontal="left" vertical="top" wrapText="1" indent="1"/>
      <protection locked="0"/>
    </xf>
    <xf numFmtId="0" fontId="21" fillId="2" borderId="21" xfId="0" applyFont="1" applyFill="1" applyBorder="1" applyAlignment="1" applyProtection="1">
      <alignment horizontal="left" vertical="top" wrapText="1" indent="1"/>
      <protection locked="0"/>
    </xf>
    <xf numFmtId="0" fontId="21" fillId="2" borderId="42" xfId="0" applyFont="1" applyFill="1" applyBorder="1" applyAlignment="1" applyProtection="1">
      <alignment horizontal="left" vertical="top" wrapText="1" indent="1"/>
      <protection locked="0"/>
    </xf>
    <xf numFmtId="0" fontId="21" fillId="2" borderId="36" xfId="0" applyFont="1" applyFill="1" applyBorder="1" applyAlignment="1" applyProtection="1">
      <alignment horizontal="left" vertical="top" wrapText="1" indent="1"/>
      <protection locked="0"/>
    </xf>
    <xf numFmtId="0" fontId="21" fillId="2" borderId="37" xfId="0" applyFont="1" applyFill="1" applyBorder="1" applyAlignment="1" applyProtection="1">
      <alignment horizontal="left" vertical="top" wrapText="1" indent="1"/>
      <protection locked="0"/>
    </xf>
    <xf numFmtId="170" fontId="0" fillId="2" borderId="31" xfId="0" applyNumberFormat="1" applyFont="1" applyFill="1" applyBorder="1" applyAlignment="1">
      <alignment horizontal="center"/>
    </xf>
    <xf numFmtId="170" fontId="0" fillId="2" borderId="33" xfId="0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 horizontal="center"/>
    </xf>
    <xf numFmtId="4" fontId="0" fillId="2" borderId="33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 applyProtection="1">
      <alignment horizontal="left" indent="1" shrinkToFit="1"/>
      <protection/>
    </xf>
    <xf numFmtId="2" fontId="21" fillId="2" borderId="21" xfId="0" applyNumberFormat="1" applyFont="1" applyFill="1" applyBorder="1" applyAlignment="1" applyProtection="1">
      <alignment horizontal="left" indent="1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ill>
        <patternFill patternType="gray0625">
          <bgColor rgb="FFFFFFFF"/>
        </patternFill>
      </fill>
      <border/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bottom>
          <color rgb="FF000000"/>
        </bottom>
      </border>
    </dxf>
    <dxf>
      <border>
        <bottom style="thin">
          <color rgb="FF00FFFF"/>
        </bottom>
      </border>
    </dxf>
    <dxf>
      <fill>
        <patternFill>
          <bgColor rgb="FFFF0000"/>
        </patternFill>
      </fill>
      <border/>
    </dxf>
    <dxf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99"/>
      </font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CCFFFF"/>
      <rgbColor rgb="00FFFFCC"/>
      <rgbColor rgb="00CCFFFF"/>
      <rgbColor rgb="00FFCCFF"/>
      <rgbColor rgb="00FFCCCC"/>
      <rgbColor rgb="00CCFFCC"/>
      <rgbColor rgb="00C0C0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161925</xdr:rowOff>
    </xdr:from>
    <xdr:to>
      <xdr:col>13</xdr:col>
      <xdr:colOff>209550</xdr:colOff>
      <xdr:row>20</xdr:row>
      <xdr:rowOff>76200</xdr:rowOff>
    </xdr:to>
    <xdr:sp>
      <xdr:nvSpPr>
        <xdr:cNvPr id="1" name="AutoShape 24"/>
        <xdr:cNvSpPr>
          <a:spLocks/>
        </xdr:cNvSpPr>
      </xdr:nvSpPr>
      <xdr:spPr>
        <a:xfrm>
          <a:off x="5953125" y="2828925"/>
          <a:ext cx="161925" cy="1057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180975</xdr:rowOff>
    </xdr:from>
    <xdr:to>
      <xdr:col>16</xdr:col>
      <xdr:colOff>200025</xdr:colOff>
      <xdr:row>32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6515100" y="5133975"/>
          <a:ext cx="152400" cy="981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rvival" TargetMode="External" /><Relationship Id="rId2" Type="http://schemas.openxmlformats.org/officeDocument/2006/relationships/hyperlink" Target="LiveStock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1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11.421875" style="67" customWidth="1"/>
    <col min="2" max="2" width="6.00390625" style="67" customWidth="1"/>
    <col min="3" max="3" width="5.8515625" style="67" customWidth="1"/>
    <col min="4" max="4" width="8.57421875" style="67" customWidth="1"/>
    <col min="5" max="5" width="7.421875" style="67" customWidth="1"/>
    <col min="6" max="6" width="5.140625" style="67" customWidth="1"/>
    <col min="7" max="7" width="4.8515625" style="1" customWidth="1"/>
    <col min="8" max="8" width="5.28125" style="1" customWidth="1"/>
    <col min="9" max="9" width="5.00390625" style="1" customWidth="1"/>
    <col min="10" max="10" width="5.28125" style="1" customWidth="1"/>
    <col min="11" max="11" width="9.421875" style="1" customWidth="1"/>
    <col min="12" max="12" width="5.8515625" style="1" customWidth="1"/>
    <col min="13" max="13" width="8.421875" style="1" customWidth="1"/>
    <col min="14" max="14" width="3.421875" style="1" customWidth="1"/>
    <col min="15" max="15" width="2.57421875" style="1" customWidth="1"/>
    <col min="16" max="16" width="2.421875" style="1" customWidth="1"/>
    <col min="17" max="17" width="3.7109375" style="1" customWidth="1"/>
    <col min="18" max="18" width="2.00390625" style="1" customWidth="1"/>
    <col min="19" max="19" width="2.00390625" style="1" hidden="1" customWidth="1"/>
    <col min="20" max="20" width="9.421875" style="1" customWidth="1"/>
    <col min="21" max="21" width="7.7109375" style="1" bestFit="1" customWidth="1"/>
    <col min="22" max="24" width="2.00390625" style="1" customWidth="1"/>
    <col min="25" max="25" width="12.140625" style="1" hidden="1" customWidth="1"/>
    <col min="26" max="26" width="12.28125" style="1" hidden="1" customWidth="1"/>
    <col min="27" max="32" width="2.00390625" style="1" hidden="1" customWidth="1"/>
    <col min="33" max="35" width="0" style="67" hidden="1" customWidth="1"/>
    <col min="36" max="39" width="9.140625" style="67" customWidth="1"/>
    <col min="40" max="190" width="9.140625" style="1" customWidth="1"/>
    <col min="191" max="16384" width="9.140625" style="67" customWidth="1"/>
  </cols>
  <sheetData>
    <row r="1" spans="1:39" ht="15" customHeight="1" thickBot="1">
      <c r="A1" s="63" t="s">
        <v>751</v>
      </c>
      <c r="B1" s="153" t="s">
        <v>1406</v>
      </c>
      <c r="C1" s="153"/>
      <c r="D1" s="153"/>
      <c r="E1" s="124" t="s">
        <v>1236</v>
      </c>
      <c r="F1" s="129"/>
      <c r="G1" s="129"/>
      <c r="H1" s="129"/>
      <c r="I1" s="129"/>
      <c r="J1" s="129"/>
      <c r="K1" s="125" t="s">
        <v>10</v>
      </c>
      <c r="L1" s="125" t="s">
        <v>853</v>
      </c>
      <c r="M1" s="126" t="s">
        <v>11</v>
      </c>
      <c r="N1" s="65"/>
      <c r="O1" s="64"/>
      <c r="P1" s="65"/>
      <c r="Q1" s="66"/>
      <c r="AG1" s="1"/>
      <c r="AH1" s="1"/>
      <c r="AI1" s="1"/>
      <c r="AJ1" s="1"/>
      <c r="AK1" s="1"/>
      <c r="AL1" s="1"/>
      <c r="AM1" s="1"/>
    </row>
    <row r="2" spans="1:39" ht="15" customHeight="1" thickBot="1">
      <c r="A2" s="39" t="s">
        <v>2</v>
      </c>
      <c r="B2" s="130">
        <f>(Tonnage*VLOOKUP(ttl_pt_cost,Ship_Complexity_table,3,FALSE))*100</f>
        <v>58987.5</v>
      </c>
      <c r="C2" s="130"/>
      <c r="D2" s="39" t="s">
        <v>1405</v>
      </c>
      <c r="E2" s="127" t="str">
        <f>VLOOKUP(ttl_pt_cost,Ship_Complexity_table,2,FALSE)</f>
        <v>Average</v>
      </c>
      <c r="F2" s="128"/>
      <c r="G2" s="103"/>
      <c r="J2" s="38" t="s">
        <v>1239</v>
      </c>
      <c r="K2" s="117">
        <v>220</v>
      </c>
      <c r="L2" s="117">
        <v>165</v>
      </c>
      <c r="M2" s="118">
        <v>65</v>
      </c>
      <c r="N2" s="146" t="s">
        <v>56</v>
      </c>
      <c r="O2" s="68"/>
      <c r="P2" s="68"/>
      <c r="Q2" s="121" t="s">
        <v>57</v>
      </c>
      <c r="R2" s="69"/>
      <c r="S2" s="1">
        <v>23</v>
      </c>
      <c r="T2" s="90" t="s">
        <v>1121</v>
      </c>
      <c r="U2" s="91" t="s">
        <v>1122</v>
      </c>
      <c r="AG2" s="1"/>
      <c r="AH2" s="1"/>
      <c r="AI2" s="1"/>
      <c r="AJ2" s="70"/>
      <c r="AK2" s="1"/>
      <c r="AL2" s="1"/>
      <c r="AM2" s="1"/>
    </row>
    <row r="3" spans="1:39" ht="15" customHeight="1" thickBot="1">
      <c r="A3" s="158" t="s">
        <v>1404</v>
      </c>
      <c r="B3" s="158"/>
      <c r="C3" s="159"/>
      <c r="D3" s="127">
        <f>attribute_cost_total+trait_cost</f>
        <v>32</v>
      </c>
      <c r="E3" s="128"/>
      <c r="F3" s="5" t="s">
        <v>48</v>
      </c>
      <c r="G3" s="103"/>
      <c r="H3" s="103"/>
      <c r="J3" s="38" t="s">
        <v>1231</v>
      </c>
      <c r="K3" s="120">
        <f>((Length*Beam*Height)/2000)*VLOOKUP(ship_style,ship_style_table,2,FALSE)</f>
        <v>589.875</v>
      </c>
      <c r="L3" s="38" t="s">
        <v>3</v>
      </c>
      <c r="M3" s="123" t="s">
        <v>6</v>
      </c>
      <c r="N3" s="146"/>
      <c r="O3" s="68"/>
      <c r="P3" s="68"/>
      <c r="Q3" s="122"/>
      <c r="R3" s="69"/>
      <c r="S3" s="1">
        <v>22</v>
      </c>
      <c r="T3" s="92" t="s">
        <v>1124</v>
      </c>
      <c r="U3" s="92">
        <v>3</v>
      </c>
      <c r="AG3" s="1"/>
      <c r="AH3" s="1"/>
      <c r="AI3" s="1"/>
      <c r="AJ3" s="1"/>
      <c r="AK3" s="1"/>
      <c r="AL3" s="1"/>
      <c r="AM3" s="1"/>
    </row>
    <row r="4" spans="1:39" ht="15" customHeight="1" thickBot="1">
      <c r="A4" s="154" t="s">
        <v>18</v>
      </c>
      <c r="B4" s="154"/>
      <c r="C4" s="155" t="s">
        <v>26</v>
      </c>
      <c r="D4" s="156"/>
      <c r="E4" s="157"/>
      <c r="F4" s="108">
        <f aca="true" t="shared" si="0" ref="F4:F9">IF(ISNA(VLOOKUP(C4,die_costs,2,FALSE)),"",VLOOKUP(C4,die_costs,2,FALSE))</f>
        <v>6</v>
      </c>
      <c r="G4" s="103"/>
      <c r="H4" s="103"/>
      <c r="J4" s="38" t="s">
        <v>1232</v>
      </c>
      <c r="K4" s="162" t="s">
        <v>1240</v>
      </c>
      <c r="L4" s="162"/>
      <c r="M4" s="163"/>
      <c r="N4" s="146"/>
      <c r="O4" s="68"/>
      <c r="P4" s="68"/>
      <c r="Q4" s="122"/>
      <c r="R4" s="69"/>
      <c r="S4" s="1">
        <v>21</v>
      </c>
      <c r="T4" s="92" t="s">
        <v>1125</v>
      </c>
      <c r="U4" s="92">
        <v>7</v>
      </c>
      <c r="AG4" s="145" t="s">
        <v>847</v>
      </c>
      <c r="AH4" s="145" t="s">
        <v>634</v>
      </c>
      <c r="AI4" s="145" t="s">
        <v>635</v>
      </c>
      <c r="AJ4" s="1"/>
      <c r="AK4" s="1"/>
      <c r="AL4" s="1"/>
      <c r="AM4" s="1"/>
    </row>
    <row r="5" spans="1:39" ht="15" customHeight="1" thickBot="1">
      <c r="A5" s="154" t="s">
        <v>19</v>
      </c>
      <c r="B5" s="154"/>
      <c r="C5" s="155" t="s">
        <v>25</v>
      </c>
      <c r="D5" s="156"/>
      <c r="E5" s="157"/>
      <c r="F5" s="108">
        <f t="shared" si="0"/>
        <v>4</v>
      </c>
      <c r="G5" s="103"/>
      <c r="H5" s="103"/>
      <c r="J5" s="38" t="s">
        <v>1</v>
      </c>
      <c r="K5" s="179">
        <f>(Tonnage*6.67)/168</f>
        <v>23.419441964285713</v>
      </c>
      <c r="L5" s="179"/>
      <c r="M5" s="180"/>
      <c r="N5" s="146"/>
      <c r="O5" s="68"/>
      <c r="P5" s="68"/>
      <c r="Q5" s="122"/>
      <c r="R5" s="69"/>
      <c r="S5" s="1">
        <v>20</v>
      </c>
      <c r="T5" s="92" t="s">
        <v>1126</v>
      </c>
      <c r="U5" s="92">
        <v>11</v>
      </c>
      <c r="AG5" s="145"/>
      <c r="AH5" s="145"/>
      <c r="AI5" s="145"/>
      <c r="AJ5" s="1"/>
      <c r="AK5" s="1"/>
      <c r="AL5" s="1"/>
      <c r="AM5" s="1"/>
    </row>
    <row r="6" spans="1:39" ht="15" customHeight="1" thickBot="1">
      <c r="A6" s="154" t="s">
        <v>17</v>
      </c>
      <c r="B6" s="154"/>
      <c r="C6" s="155" t="s">
        <v>25</v>
      </c>
      <c r="D6" s="156"/>
      <c r="E6" s="157"/>
      <c r="F6" s="108">
        <f t="shared" si="0"/>
        <v>4</v>
      </c>
      <c r="G6" s="103"/>
      <c r="H6" s="103"/>
      <c r="J6" s="38" t="s">
        <v>1241</v>
      </c>
      <c r="K6" s="162"/>
      <c r="L6" s="162"/>
      <c r="M6" s="163"/>
      <c r="N6" s="146"/>
      <c r="O6" s="68"/>
      <c r="P6" s="68"/>
      <c r="Q6" s="122"/>
      <c r="R6" s="69"/>
      <c r="S6" s="1">
        <v>19</v>
      </c>
      <c r="T6" s="92" t="s">
        <v>1127</v>
      </c>
      <c r="U6" s="92">
        <v>15</v>
      </c>
      <c r="AG6" s="145"/>
      <c r="AH6" s="145"/>
      <c r="AI6" s="145"/>
      <c r="AJ6" s="1"/>
      <c r="AK6" s="1"/>
      <c r="AL6" s="1"/>
      <c r="AM6" s="1"/>
    </row>
    <row r="7" spans="1:39" ht="15" customHeight="1" thickBot="1">
      <c r="A7" s="154" t="s">
        <v>20</v>
      </c>
      <c r="B7" s="154"/>
      <c r="C7" s="155" t="s">
        <v>27</v>
      </c>
      <c r="D7" s="156"/>
      <c r="E7" s="157"/>
      <c r="F7" s="108">
        <f t="shared" si="0"/>
        <v>8</v>
      </c>
      <c r="G7" s="103"/>
      <c r="H7" s="103"/>
      <c r="J7" s="38"/>
      <c r="K7" s="162"/>
      <c r="L7" s="162"/>
      <c r="M7" s="163"/>
      <c r="N7" s="146"/>
      <c r="O7" s="68"/>
      <c r="P7" s="68"/>
      <c r="Q7" s="122"/>
      <c r="R7" s="69"/>
      <c r="S7" s="1">
        <v>18</v>
      </c>
      <c r="T7" s="92" t="s">
        <v>1128</v>
      </c>
      <c r="U7" s="92">
        <v>19</v>
      </c>
      <c r="AG7" s="145"/>
      <c r="AH7" s="145"/>
      <c r="AI7" s="145"/>
      <c r="AJ7" s="1"/>
      <c r="AK7" s="1"/>
      <c r="AL7" s="1"/>
      <c r="AM7" s="1"/>
    </row>
    <row r="8" spans="1:39" ht="15" customHeight="1" thickBot="1">
      <c r="A8" s="154" t="s">
        <v>21</v>
      </c>
      <c r="B8" s="154"/>
      <c r="C8" s="155" t="s">
        <v>26</v>
      </c>
      <c r="D8" s="156"/>
      <c r="E8" s="157"/>
      <c r="F8" s="108">
        <f t="shared" si="0"/>
        <v>6</v>
      </c>
      <c r="G8" s="103"/>
      <c r="H8" s="103"/>
      <c r="J8" s="38"/>
      <c r="K8" s="162"/>
      <c r="L8" s="162"/>
      <c r="M8" s="163"/>
      <c r="N8" s="146"/>
      <c r="O8" s="68"/>
      <c r="P8" s="68"/>
      <c r="Q8" s="122"/>
      <c r="R8" s="69"/>
      <c r="S8" s="1">
        <v>17</v>
      </c>
      <c r="T8" s="92" t="s">
        <v>1129</v>
      </c>
      <c r="U8" s="92">
        <v>23</v>
      </c>
      <c r="AG8" s="145"/>
      <c r="AH8" s="145"/>
      <c r="AI8" s="145"/>
      <c r="AJ8" s="1"/>
      <c r="AK8" s="1"/>
      <c r="AL8" s="1"/>
      <c r="AM8" s="1"/>
    </row>
    <row r="9" spans="1:39" ht="15" customHeight="1" thickBot="1">
      <c r="A9" s="154" t="s">
        <v>22</v>
      </c>
      <c r="B9" s="154"/>
      <c r="C9" s="155" t="s">
        <v>26</v>
      </c>
      <c r="D9" s="156"/>
      <c r="E9" s="157"/>
      <c r="F9" s="108">
        <f t="shared" si="0"/>
        <v>6</v>
      </c>
      <c r="G9" s="103"/>
      <c r="H9" s="103"/>
      <c r="J9" s="38" t="s">
        <v>1233</v>
      </c>
      <c r="K9" s="164" t="s">
        <v>1237</v>
      </c>
      <c r="L9" s="164"/>
      <c r="M9" s="165"/>
      <c r="N9" s="146"/>
      <c r="O9" s="68"/>
      <c r="P9" s="68"/>
      <c r="Q9" s="122"/>
      <c r="R9" s="69"/>
      <c r="S9" s="1">
        <v>16</v>
      </c>
      <c r="T9" s="92" t="s">
        <v>1130</v>
      </c>
      <c r="U9" s="92">
        <v>27</v>
      </c>
      <c r="AG9" s="145"/>
      <c r="AH9" s="145"/>
      <c r="AI9" s="145"/>
      <c r="AJ9" s="1"/>
      <c r="AK9" s="1"/>
      <c r="AL9" s="1"/>
      <c r="AM9" s="1"/>
    </row>
    <row r="10" spans="1:39" ht="15" customHeight="1" thickBot="1">
      <c r="A10" s="2"/>
      <c r="B10" s="1"/>
      <c r="C10" s="3"/>
      <c r="D10" s="1"/>
      <c r="E10" s="72" t="s">
        <v>706</v>
      </c>
      <c r="F10" s="20">
        <f>SUM(attribute_cost)</f>
        <v>34</v>
      </c>
      <c r="G10" s="103"/>
      <c r="H10" s="103"/>
      <c r="J10" s="109" t="s">
        <v>1234</v>
      </c>
      <c r="K10" s="166" t="s">
        <v>1235</v>
      </c>
      <c r="L10" s="167"/>
      <c r="M10" s="168"/>
      <c r="N10" s="146"/>
      <c r="O10" s="68"/>
      <c r="P10" s="68"/>
      <c r="Q10" s="122"/>
      <c r="R10" s="69"/>
      <c r="S10" s="1">
        <v>15</v>
      </c>
      <c r="T10" s="92" t="s">
        <v>1131</v>
      </c>
      <c r="U10" s="92">
        <v>31</v>
      </c>
      <c r="AG10" s="145"/>
      <c r="AH10" s="145"/>
      <c r="AI10" s="145"/>
      <c r="AJ10" s="1"/>
      <c r="AK10" s="1"/>
      <c r="AL10" s="1"/>
      <c r="AM10" s="1"/>
    </row>
    <row r="11" spans="1:39" ht="15" customHeight="1" thickBot="1">
      <c r="A11" s="154" t="s">
        <v>54</v>
      </c>
      <c r="B11" s="154"/>
      <c r="C11" s="148" t="str">
        <f>agility_score&amp;" + "&amp;alertness_score</f>
        <v>d6 + d8</v>
      </c>
      <c r="D11" s="149"/>
      <c r="E11" s="150"/>
      <c r="F11" s="1"/>
      <c r="G11" s="103"/>
      <c r="H11" s="103"/>
      <c r="J11" s="38"/>
      <c r="K11" s="169"/>
      <c r="L11" s="170"/>
      <c r="M11" s="171"/>
      <c r="N11" s="146"/>
      <c r="O11" s="68"/>
      <c r="P11" s="68"/>
      <c r="Q11" s="122"/>
      <c r="R11" s="69"/>
      <c r="S11" s="1">
        <v>14</v>
      </c>
      <c r="AG11" s="145"/>
      <c r="AH11" s="145"/>
      <c r="AI11" s="145"/>
      <c r="AJ11" s="1"/>
      <c r="AK11" s="1"/>
      <c r="AL11" s="1"/>
      <c r="AM11" s="1"/>
    </row>
    <row r="12" spans="1:39" ht="15" customHeight="1" thickBot="1">
      <c r="A12" s="154" t="s">
        <v>55</v>
      </c>
      <c r="B12" s="154"/>
      <c r="C12" s="148">
        <f>SUM(VLOOKUP(strength_score,die_costs,2,FALSE)+VLOOKUP(will_score,die_costs,2,FALSE))+tough_bonus</f>
        <v>10</v>
      </c>
      <c r="D12" s="149"/>
      <c r="E12" s="150"/>
      <c r="F12" s="1"/>
      <c r="G12" s="103"/>
      <c r="H12" s="103"/>
      <c r="J12" s="38"/>
      <c r="K12" s="172"/>
      <c r="L12" s="173"/>
      <c r="M12" s="174"/>
      <c r="N12" s="146"/>
      <c r="O12" s="68"/>
      <c r="P12" s="68"/>
      <c r="Q12" s="122"/>
      <c r="R12" s="69"/>
      <c r="S12" s="1">
        <v>13</v>
      </c>
      <c r="T12" s="91" t="s">
        <v>1179</v>
      </c>
      <c r="AG12" s="145"/>
      <c r="AH12" s="145"/>
      <c r="AI12" s="145"/>
      <c r="AJ12" s="1"/>
      <c r="AK12" s="1"/>
      <c r="AL12" s="1"/>
      <c r="AM12" s="1"/>
    </row>
    <row r="13" spans="1:39" ht="15" customHeight="1">
      <c r="A13" s="1"/>
      <c r="B13" s="63" t="s">
        <v>301</v>
      </c>
      <c r="C13" s="73" t="s">
        <v>329</v>
      </c>
      <c r="D13" s="63" t="s">
        <v>302</v>
      </c>
      <c r="E13" s="74">
        <f>IF(C13="Minor",2,IF(C13="Major",4,0))</f>
        <v>0</v>
      </c>
      <c r="G13" s="38" t="s">
        <v>1291</v>
      </c>
      <c r="H13" s="162" t="s">
        <v>1292</v>
      </c>
      <c r="I13" s="162"/>
      <c r="J13" s="162"/>
      <c r="K13" s="162"/>
      <c r="L13" s="162"/>
      <c r="M13" s="163"/>
      <c r="N13" s="146"/>
      <c r="O13" s="68"/>
      <c r="P13" s="68"/>
      <c r="Q13" s="122"/>
      <c r="R13" s="69"/>
      <c r="S13" s="1">
        <v>12</v>
      </c>
      <c r="T13" s="92">
        <v>10</v>
      </c>
      <c r="AG13" s="145"/>
      <c r="AH13" s="145"/>
      <c r="AI13" s="145"/>
      <c r="AJ13" s="1"/>
      <c r="AK13" s="1"/>
      <c r="AL13" s="1"/>
      <c r="AM13" s="1"/>
    </row>
    <row r="14" spans="1:39" ht="15" customHeight="1">
      <c r="A14" s="111" t="s">
        <v>62</v>
      </c>
      <c r="B14" s="1"/>
      <c r="C14" s="76" t="s">
        <v>49</v>
      </c>
      <c r="D14" s="75" t="s">
        <v>64</v>
      </c>
      <c r="E14" s="1"/>
      <c r="F14" s="1"/>
      <c r="L14" s="77"/>
      <c r="M14" s="77" t="s">
        <v>68</v>
      </c>
      <c r="N14" s="146"/>
      <c r="O14" s="68"/>
      <c r="P14" s="68"/>
      <c r="Q14" s="122"/>
      <c r="R14" s="69"/>
      <c r="S14" s="1">
        <v>11</v>
      </c>
      <c r="T14" s="92">
        <v>14</v>
      </c>
      <c r="AG14" s="145"/>
      <c r="AH14" s="145"/>
      <c r="AI14" s="145"/>
      <c r="AJ14" s="1"/>
      <c r="AK14" s="1"/>
      <c r="AL14" s="1"/>
      <c r="AM14" s="1"/>
    </row>
    <row r="15" spans="1:39" ht="15" customHeight="1">
      <c r="A15" s="143" t="s">
        <v>1249</v>
      </c>
      <c r="B15" s="143"/>
      <c r="C15" s="78">
        <f aca="true" t="shared" si="1" ref="C15:C27">IF(ISNA(VLOOKUP($A15,ship_trait_table,3,FALSE)),"",VLOOKUP($A15,ship_trait_table,3,FALSE))</f>
        <v>-2</v>
      </c>
      <c r="D15" s="139" t="str">
        <f aca="true" t="shared" si="2" ref="D15:D27">IF(ISNA(VLOOKUP($A15,ship_trait_table,2,FALSE)),"",VLOOKUP($A15,ship_trait_table,2,FALSE))</f>
        <v>Maintenance is +50%.  &gt;= 20 years old. 25% of original cost.</v>
      </c>
      <c r="E15" s="140"/>
      <c r="F15" s="140"/>
      <c r="G15" s="140"/>
      <c r="H15" s="140"/>
      <c r="I15" s="140"/>
      <c r="J15" s="140"/>
      <c r="K15" s="140"/>
      <c r="L15" s="140"/>
      <c r="M15" s="79"/>
      <c r="N15" s="146"/>
      <c r="O15" s="68"/>
      <c r="P15" s="68"/>
      <c r="Q15" s="122"/>
      <c r="R15" s="69"/>
      <c r="S15" s="1">
        <v>10</v>
      </c>
      <c r="T15" s="92">
        <v>18</v>
      </c>
      <c r="AG15" s="145"/>
      <c r="AH15" s="145"/>
      <c r="AI15" s="145"/>
      <c r="AJ15" s="1"/>
      <c r="AK15" s="1"/>
      <c r="AL15" s="1"/>
      <c r="AM15" s="1"/>
    </row>
    <row r="16" spans="1:39" ht="15" customHeight="1">
      <c r="A16" s="141" t="s">
        <v>269</v>
      </c>
      <c r="B16" s="142"/>
      <c r="C16" s="78">
        <f t="shared" si="1"/>
        <v>-2</v>
      </c>
      <c r="D16" s="139" t="str">
        <f t="shared" si="2"/>
        <v>-2 Skill Step penalty to get others to ride in her.</v>
      </c>
      <c r="E16" s="140"/>
      <c r="F16" s="140"/>
      <c r="G16" s="140"/>
      <c r="H16" s="140"/>
      <c r="I16" s="140"/>
      <c r="J16" s="140"/>
      <c r="K16" s="140"/>
      <c r="L16" s="140"/>
      <c r="M16" s="79"/>
      <c r="N16" s="146"/>
      <c r="O16" s="68"/>
      <c r="P16" s="68"/>
      <c r="Q16" s="122"/>
      <c r="R16" s="69"/>
      <c r="S16" s="1">
        <v>9</v>
      </c>
      <c r="T16" s="92">
        <v>22</v>
      </c>
      <c r="Z16" s="80" t="str">
        <f aca="true" t="shared" si="3" ref="Z16:Z31">A31&amp;" ("&amp;C31&amp;")"</f>
        <v> ()</v>
      </c>
      <c r="AG16" s="81" t="b">
        <f>OR(AH16=TRUE,AI16=TRUE)</f>
        <v>0</v>
      </c>
      <c r="AH16" s="81" t="b">
        <f aca="true" t="shared" si="4" ref="AH16:AH31">AND(C31&lt;&gt;"general",OR(F31="d8",F31="d10",F31="d12",F31="d12 + d2",F31="d12 + d4",F31="d12 + d6",F31="d12 + d8",F31="d12 + d10",F31="d12 + d12",,F31="d12 + d12 + d2",F31="d12 + d12 + d4",F31="d12 + d12 + d6",F31="d12 + d12 + d8",F31="d12 + d12 + d10",F31="d12 + d12 + d12",F31="d12 + d12 + d12 + d2",F31="d12 + d12 + d12 + d4",F31="d12 + d12 + d12 + d6",F31="d12 + d12 + d12 + d8",F31="d12 + d12 + d12 + d10",F31="d12 + d12 + d12 + d12"))</f>
        <v>0</v>
      </c>
      <c r="AI16" s="81" t="b">
        <f aca="true" t="shared" si="5" ref="AI16:AI31">AND(C31="general",OR(F31="d6",F31="d4",F31="d2"))</f>
        <v>0</v>
      </c>
      <c r="AJ16" s="1"/>
      <c r="AK16" s="1"/>
      <c r="AL16" s="1"/>
      <c r="AM16" s="1"/>
    </row>
    <row r="17" spans="1:39" ht="15" customHeight="1">
      <c r="A17" s="141" t="s">
        <v>248</v>
      </c>
      <c r="B17" s="142"/>
      <c r="C17" s="78">
        <f t="shared" si="1"/>
        <v>-2</v>
      </c>
      <c r="D17" s="139" t="str">
        <f t="shared" si="2"/>
        <v>Ship is easily identified. Others gain +2 Alertness Attribute bonus when attempting to recognize it.</v>
      </c>
      <c r="E17" s="140"/>
      <c r="F17" s="140"/>
      <c r="G17" s="140"/>
      <c r="H17" s="140"/>
      <c r="I17" s="140"/>
      <c r="J17" s="140"/>
      <c r="K17" s="140"/>
      <c r="L17" s="140"/>
      <c r="M17" s="79"/>
      <c r="N17" s="146"/>
      <c r="O17" s="68"/>
      <c r="P17" s="68"/>
      <c r="Q17" s="122"/>
      <c r="R17" s="69"/>
      <c r="S17" s="1">
        <v>8</v>
      </c>
      <c r="T17" s="92">
        <v>26</v>
      </c>
      <c r="Z17" s="80" t="str">
        <f t="shared" si="3"/>
        <v> ()</v>
      </c>
      <c r="AG17" s="81" t="b">
        <f aca="true" t="shared" si="6" ref="AG17:AG31">OR(AH17=TRUE,AI17=TRUE)</f>
        <v>0</v>
      </c>
      <c r="AH17" s="81" t="b">
        <f t="shared" si="4"/>
        <v>0</v>
      </c>
      <c r="AI17" s="81" t="b">
        <f t="shared" si="5"/>
        <v>0</v>
      </c>
      <c r="AJ17" s="1"/>
      <c r="AK17" s="1"/>
      <c r="AL17" s="1"/>
      <c r="AM17" s="1"/>
    </row>
    <row r="18" spans="1:39" ht="15" customHeight="1">
      <c r="A18" s="141" t="s">
        <v>1243</v>
      </c>
      <c r="B18" s="142"/>
      <c r="C18" s="78">
        <f t="shared" si="1"/>
        <v>4</v>
      </c>
      <c r="D18" s="139" t="str">
        <f t="shared" si="2"/>
        <v>+2 at Hard Burn</v>
      </c>
      <c r="E18" s="140"/>
      <c r="F18" s="140"/>
      <c r="G18" s="140"/>
      <c r="H18" s="140"/>
      <c r="I18" s="140"/>
      <c r="J18" s="140"/>
      <c r="K18" s="140"/>
      <c r="L18" s="140"/>
      <c r="M18" s="79"/>
      <c r="N18" s="146"/>
      <c r="O18" s="68"/>
      <c r="P18" s="68"/>
      <c r="Q18" s="122"/>
      <c r="R18" s="69"/>
      <c r="S18" s="1">
        <v>7</v>
      </c>
      <c r="T18" s="92">
        <v>30</v>
      </c>
      <c r="Z18" s="80" t="str">
        <f t="shared" si="3"/>
        <v> ()</v>
      </c>
      <c r="AG18" s="81" t="b">
        <f t="shared" si="6"/>
        <v>0</v>
      </c>
      <c r="AH18" s="81" t="b">
        <f t="shared" si="4"/>
        <v>0</v>
      </c>
      <c r="AI18" s="81" t="b">
        <f t="shared" si="5"/>
        <v>0</v>
      </c>
      <c r="AJ18" s="1"/>
      <c r="AK18" s="1"/>
      <c r="AL18" s="1"/>
      <c r="AM18" s="1"/>
    </row>
    <row r="19" spans="1:39" ht="15" customHeight="1">
      <c r="A19" s="143"/>
      <c r="B19" s="143"/>
      <c r="C19" s="78">
        <f t="shared" si="1"/>
      </c>
      <c r="D19" s="139">
        <f t="shared" si="2"/>
      </c>
      <c r="E19" s="140"/>
      <c r="F19" s="140"/>
      <c r="G19" s="140"/>
      <c r="H19" s="140"/>
      <c r="I19" s="140"/>
      <c r="J19" s="140"/>
      <c r="K19" s="140"/>
      <c r="L19" s="140"/>
      <c r="M19" s="79"/>
      <c r="N19" s="146"/>
      <c r="O19" s="68"/>
      <c r="P19" s="68"/>
      <c r="Q19" s="122"/>
      <c r="R19" s="69"/>
      <c r="S19" s="1">
        <v>6</v>
      </c>
      <c r="T19" s="92">
        <v>34</v>
      </c>
      <c r="Z19" s="80" t="str">
        <f t="shared" si="3"/>
        <v> ()</v>
      </c>
      <c r="AG19" s="81" t="b">
        <f t="shared" si="6"/>
        <v>0</v>
      </c>
      <c r="AH19" s="81" t="b">
        <f t="shared" si="4"/>
        <v>0</v>
      </c>
      <c r="AI19" s="81" t="b">
        <f t="shared" si="5"/>
        <v>0</v>
      </c>
      <c r="AJ19" s="1"/>
      <c r="AK19" s="1"/>
      <c r="AL19" s="1"/>
      <c r="AM19" s="1"/>
    </row>
    <row r="20" spans="1:39" ht="15" customHeight="1">
      <c r="A20" s="143"/>
      <c r="B20" s="143"/>
      <c r="C20" s="78">
        <f t="shared" si="1"/>
      </c>
      <c r="D20" s="139">
        <f t="shared" si="2"/>
      </c>
      <c r="E20" s="140"/>
      <c r="F20" s="140"/>
      <c r="G20" s="140"/>
      <c r="H20" s="140"/>
      <c r="I20" s="140"/>
      <c r="J20" s="140"/>
      <c r="K20" s="140"/>
      <c r="L20" s="140"/>
      <c r="M20" s="79"/>
      <c r="N20" s="146"/>
      <c r="O20" s="68"/>
      <c r="P20" s="68"/>
      <c r="Q20" s="122"/>
      <c r="R20" s="69"/>
      <c r="S20" s="1">
        <v>5</v>
      </c>
      <c r="T20" s="92">
        <v>38</v>
      </c>
      <c r="Z20" s="80" t="str">
        <f t="shared" si="3"/>
        <v> ()</v>
      </c>
      <c r="AG20" s="81" t="b">
        <f t="shared" si="6"/>
        <v>0</v>
      </c>
      <c r="AH20" s="81" t="b">
        <f t="shared" si="4"/>
        <v>0</v>
      </c>
      <c r="AI20" s="81" t="b">
        <f t="shared" si="5"/>
        <v>0</v>
      </c>
      <c r="AJ20" s="1"/>
      <c r="AK20" s="1"/>
      <c r="AL20" s="1"/>
      <c r="AM20" s="1"/>
    </row>
    <row r="21" spans="1:39" ht="15" customHeight="1">
      <c r="A21" s="138"/>
      <c r="B21" s="138"/>
      <c r="C21" s="78">
        <f t="shared" si="1"/>
      </c>
      <c r="D21" s="139">
        <f t="shared" si="2"/>
      </c>
      <c r="E21" s="140"/>
      <c r="F21" s="140"/>
      <c r="G21" s="140"/>
      <c r="H21" s="140"/>
      <c r="I21" s="140"/>
      <c r="J21" s="140"/>
      <c r="K21" s="140"/>
      <c r="L21" s="140"/>
      <c r="M21" s="82"/>
      <c r="N21" s="146"/>
      <c r="O21" s="68"/>
      <c r="P21" s="68"/>
      <c r="Q21" s="122"/>
      <c r="R21" s="69"/>
      <c r="S21" s="1">
        <v>4</v>
      </c>
      <c r="Z21" s="80" t="str">
        <f t="shared" si="3"/>
        <v> ()</v>
      </c>
      <c r="AG21" s="81" t="b">
        <f t="shared" si="6"/>
        <v>0</v>
      </c>
      <c r="AH21" s="81" t="b">
        <f t="shared" si="4"/>
        <v>0</v>
      </c>
      <c r="AI21" s="81" t="b">
        <f t="shared" si="5"/>
        <v>0</v>
      </c>
      <c r="AJ21" s="1"/>
      <c r="AK21" s="1"/>
      <c r="AL21" s="1"/>
      <c r="AM21" s="1"/>
    </row>
    <row r="22" spans="1:39" ht="15" customHeight="1">
      <c r="A22" s="138"/>
      <c r="B22" s="138"/>
      <c r="C22" s="78">
        <f t="shared" si="1"/>
      </c>
      <c r="D22" s="139">
        <f t="shared" si="2"/>
      </c>
      <c r="E22" s="140"/>
      <c r="F22" s="140"/>
      <c r="G22" s="140"/>
      <c r="H22" s="140"/>
      <c r="I22" s="140"/>
      <c r="J22" s="140"/>
      <c r="K22" s="140"/>
      <c r="L22" s="140"/>
      <c r="M22" s="82"/>
      <c r="N22" s="146"/>
      <c r="O22" s="68"/>
      <c r="P22" s="68"/>
      <c r="Q22" s="122"/>
      <c r="R22" s="69"/>
      <c r="S22" s="1">
        <v>3</v>
      </c>
      <c r="T22" s="91" t="s">
        <v>1123</v>
      </c>
      <c r="Z22" s="80" t="str">
        <f t="shared" si="3"/>
        <v> ()</v>
      </c>
      <c r="AG22" s="81" t="b">
        <f t="shared" si="6"/>
        <v>0</v>
      </c>
      <c r="AH22" s="81" t="b">
        <f t="shared" si="4"/>
        <v>0</v>
      </c>
      <c r="AI22" s="81" t="b">
        <f t="shared" si="5"/>
        <v>0</v>
      </c>
      <c r="AJ22" s="1"/>
      <c r="AK22" s="1"/>
      <c r="AL22" s="1"/>
      <c r="AM22" s="1"/>
    </row>
    <row r="23" spans="1:39" ht="15" customHeight="1">
      <c r="A23" s="138"/>
      <c r="B23" s="138"/>
      <c r="C23" s="78">
        <f t="shared" si="1"/>
      </c>
      <c r="D23" s="139">
        <f t="shared" si="2"/>
      </c>
      <c r="E23" s="140"/>
      <c r="F23" s="140"/>
      <c r="G23" s="140"/>
      <c r="H23" s="140"/>
      <c r="I23" s="140"/>
      <c r="J23" s="140"/>
      <c r="K23" s="140"/>
      <c r="L23" s="140"/>
      <c r="M23" s="82"/>
      <c r="N23" s="146"/>
      <c r="O23" s="68"/>
      <c r="P23" s="68"/>
      <c r="Q23" s="122"/>
      <c r="R23" s="69"/>
      <c r="S23" s="1">
        <v>2</v>
      </c>
      <c r="T23" s="92">
        <v>15</v>
      </c>
      <c r="Z23" s="80" t="str">
        <f t="shared" si="3"/>
        <v> ()</v>
      </c>
      <c r="AG23" s="81" t="b">
        <f t="shared" si="6"/>
        <v>0</v>
      </c>
      <c r="AH23" s="81" t="b">
        <f t="shared" si="4"/>
        <v>0</v>
      </c>
      <c r="AI23" s="81" t="b">
        <f t="shared" si="5"/>
        <v>0</v>
      </c>
      <c r="AJ23" s="1"/>
      <c r="AK23" s="1"/>
      <c r="AL23" s="1"/>
      <c r="AM23" s="1"/>
    </row>
    <row r="24" spans="1:39" ht="15" customHeight="1">
      <c r="A24" s="138"/>
      <c r="B24" s="138"/>
      <c r="C24" s="78">
        <f t="shared" si="1"/>
      </c>
      <c r="D24" s="139">
        <f t="shared" si="2"/>
      </c>
      <c r="E24" s="140"/>
      <c r="F24" s="140"/>
      <c r="G24" s="140"/>
      <c r="H24" s="140"/>
      <c r="I24" s="140"/>
      <c r="J24" s="140"/>
      <c r="K24" s="140"/>
      <c r="L24" s="140"/>
      <c r="M24" s="82"/>
      <c r="N24" s="146"/>
      <c r="O24" s="68"/>
      <c r="P24" s="68"/>
      <c r="Q24" s="122"/>
      <c r="R24" s="69"/>
      <c r="S24" s="1">
        <v>1</v>
      </c>
      <c r="T24" s="92">
        <v>35</v>
      </c>
      <c r="Z24" s="80" t="str">
        <f t="shared" si="3"/>
        <v> ()</v>
      </c>
      <c r="AG24" s="81" t="b">
        <f t="shared" si="6"/>
        <v>0</v>
      </c>
      <c r="AH24" s="81" t="b">
        <f t="shared" si="4"/>
        <v>0</v>
      </c>
      <c r="AI24" s="81" t="b">
        <f t="shared" si="5"/>
        <v>0</v>
      </c>
      <c r="AJ24" s="1"/>
      <c r="AK24" s="1"/>
      <c r="AL24" s="1"/>
      <c r="AM24" s="1"/>
    </row>
    <row r="25" spans="1:39" ht="15" customHeight="1">
      <c r="A25" s="138"/>
      <c r="B25" s="138"/>
      <c r="C25" s="78">
        <f t="shared" si="1"/>
      </c>
      <c r="D25" s="139">
        <f t="shared" si="2"/>
      </c>
      <c r="E25" s="140"/>
      <c r="F25" s="140"/>
      <c r="G25" s="140"/>
      <c r="H25" s="140"/>
      <c r="I25" s="140"/>
      <c r="J25" s="140"/>
      <c r="K25" s="140"/>
      <c r="L25" s="140"/>
      <c r="M25" s="82"/>
      <c r="N25" s="146"/>
      <c r="O25" s="68"/>
      <c r="P25" s="68"/>
      <c r="Q25" s="122"/>
      <c r="R25" s="69"/>
      <c r="S25" s="1">
        <v>1</v>
      </c>
      <c r="T25" s="92">
        <v>55</v>
      </c>
      <c r="Z25" s="80" t="str">
        <f t="shared" si="3"/>
        <v> ()</v>
      </c>
      <c r="AG25" s="81" t="b">
        <f t="shared" si="6"/>
        <v>0</v>
      </c>
      <c r="AH25" s="81" t="b">
        <f t="shared" si="4"/>
        <v>0</v>
      </c>
      <c r="AI25" s="81" t="b">
        <f t="shared" si="5"/>
        <v>0</v>
      </c>
      <c r="AJ25" s="1"/>
      <c r="AK25" s="1"/>
      <c r="AL25" s="1"/>
      <c r="AM25" s="1"/>
    </row>
    <row r="26" spans="1:39" ht="15" customHeight="1">
      <c r="A26" s="138"/>
      <c r="B26" s="138"/>
      <c r="C26" s="78">
        <f t="shared" si="1"/>
      </c>
      <c r="D26" s="139">
        <f t="shared" si="2"/>
      </c>
      <c r="E26" s="140"/>
      <c r="F26" s="140"/>
      <c r="G26" s="140"/>
      <c r="H26" s="140"/>
      <c r="I26" s="140"/>
      <c r="J26" s="140"/>
      <c r="K26" s="140"/>
      <c r="L26" s="140"/>
      <c r="M26" s="82"/>
      <c r="N26" s="146"/>
      <c r="O26" s="68"/>
      <c r="P26" s="68"/>
      <c r="Q26" s="122"/>
      <c r="R26" s="69"/>
      <c r="S26" s="1">
        <v>2</v>
      </c>
      <c r="T26" s="92">
        <v>75</v>
      </c>
      <c r="Z26" s="80" t="str">
        <f t="shared" si="3"/>
        <v> ()</v>
      </c>
      <c r="AG26" s="81" t="b">
        <f t="shared" si="6"/>
        <v>0</v>
      </c>
      <c r="AH26" s="81" t="b">
        <f t="shared" si="4"/>
        <v>0</v>
      </c>
      <c r="AI26" s="81" t="b">
        <f t="shared" si="5"/>
        <v>0</v>
      </c>
      <c r="AJ26" s="1"/>
      <c r="AK26" s="1"/>
      <c r="AL26" s="1"/>
      <c r="AM26" s="1"/>
    </row>
    <row r="27" spans="1:39" ht="15" customHeight="1">
      <c r="A27" s="138"/>
      <c r="B27" s="138"/>
      <c r="C27" s="78">
        <f t="shared" si="1"/>
      </c>
      <c r="D27" s="139">
        <f t="shared" si="2"/>
      </c>
      <c r="E27" s="140"/>
      <c r="F27" s="140"/>
      <c r="G27" s="140"/>
      <c r="H27" s="140"/>
      <c r="I27" s="140"/>
      <c r="J27" s="140"/>
      <c r="K27" s="140"/>
      <c r="L27" s="140"/>
      <c r="M27" s="82"/>
      <c r="N27" s="146"/>
      <c r="O27" s="68"/>
      <c r="P27" s="68"/>
      <c r="Q27" s="122"/>
      <c r="R27" s="69"/>
      <c r="S27" s="1">
        <v>3</v>
      </c>
      <c r="T27" s="92">
        <v>95</v>
      </c>
      <c r="Z27" s="80" t="str">
        <f t="shared" si="3"/>
        <v> ()</v>
      </c>
      <c r="AG27" s="81" t="b">
        <f t="shared" si="6"/>
        <v>0</v>
      </c>
      <c r="AH27" s="81" t="b">
        <f t="shared" si="4"/>
        <v>0</v>
      </c>
      <c r="AI27" s="81" t="b">
        <f t="shared" si="5"/>
        <v>0</v>
      </c>
      <c r="AJ27" s="1"/>
      <c r="AK27" s="1"/>
      <c r="AL27" s="1"/>
      <c r="AM27" s="1"/>
    </row>
    <row r="28" spans="1:39" ht="15" customHeight="1">
      <c r="A28" s="1"/>
      <c r="B28" s="71" t="s">
        <v>707</v>
      </c>
      <c r="C28" s="119">
        <f>SUM(C15:C27)</f>
        <v>-2</v>
      </c>
      <c r="D28" s="1"/>
      <c r="E28" s="1"/>
      <c r="F28" s="1"/>
      <c r="M28" s="83"/>
      <c r="N28" s="146"/>
      <c r="O28" s="68"/>
      <c r="P28" s="68"/>
      <c r="Q28" s="122"/>
      <c r="R28" s="69"/>
      <c r="S28" s="1">
        <v>4</v>
      </c>
      <c r="T28" s="92">
        <v>115</v>
      </c>
      <c r="Z28" s="80" t="str">
        <f t="shared" si="3"/>
        <v> ()</v>
      </c>
      <c r="AG28" s="81" t="b">
        <f t="shared" si="6"/>
        <v>0</v>
      </c>
      <c r="AH28" s="81" t="b">
        <f t="shared" si="4"/>
        <v>0</v>
      </c>
      <c r="AI28" s="81" t="b">
        <f t="shared" si="5"/>
        <v>0</v>
      </c>
      <c r="AJ28" s="1"/>
      <c r="AK28" s="1"/>
      <c r="AL28" s="1"/>
      <c r="AM28" s="1"/>
    </row>
    <row r="29" spans="1:39" ht="15" customHeight="1">
      <c r="A29" s="75" t="s">
        <v>58</v>
      </c>
      <c r="B29" s="1"/>
      <c r="C29" s="1"/>
      <c r="D29" s="1"/>
      <c r="E29" s="1"/>
      <c r="F29" s="1"/>
      <c r="N29" s="146"/>
      <c r="O29" s="68"/>
      <c r="P29" s="68"/>
      <c r="Q29" s="122"/>
      <c r="R29" s="69"/>
      <c r="S29" s="1">
        <v>5</v>
      </c>
      <c r="T29" s="92">
        <v>135</v>
      </c>
      <c r="Z29" s="80" t="str">
        <f t="shared" si="3"/>
        <v> ()</v>
      </c>
      <c r="AG29" s="81" t="b">
        <f t="shared" si="6"/>
        <v>0</v>
      </c>
      <c r="AH29" s="81" t="b">
        <f t="shared" si="4"/>
        <v>0</v>
      </c>
      <c r="AI29" s="81" t="b">
        <f t="shared" si="5"/>
        <v>0</v>
      </c>
      <c r="AJ29" s="1"/>
      <c r="AK29" s="1"/>
      <c r="AL29" s="1"/>
      <c r="AM29" s="1"/>
    </row>
    <row r="30" spans="1:39" ht="15" customHeight="1">
      <c r="A30" s="1" t="s">
        <v>59</v>
      </c>
      <c r="C30" s="1" t="s">
        <v>60</v>
      </c>
      <c r="E30" s="1"/>
      <c r="F30" s="77" t="s">
        <v>61</v>
      </c>
      <c r="I30" s="1" t="s">
        <v>49</v>
      </c>
      <c r="J30" s="161" t="s">
        <v>666</v>
      </c>
      <c r="K30" s="161"/>
      <c r="N30" s="146"/>
      <c r="O30" s="68"/>
      <c r="P30" s="68"/>
      <c r="Q30" s="122"/>
      <c r="R30" s="69"/>
      <c r="S30" s="1">
        <v>6</v>
      </c>
      <c r="T30" s="92">
        <v>155</v>
      </c>
      <c r="Z30" s="80" t="str">
        <f t="shared" si="3"/>
        <v> ()</v>
      </c>
      <c r="AG30" s="81" t="b">
        <f t="shared" si="6"/>
        <v>0</v>
      </c>
      <c r="AH30" s="81" t="b">
        <f t="shared" si="4"/>
        <v>0</v>
      </c>
      <c r="AI30" s="81" t="b">
        <f t="shared" si="5"/>
        <v>0</v>
      </c>
      <c r="AJ30" s="1"/>
      <c r="AK30" s="1"/>
      <c r="AL30" s="1"/>
      <c r="AM30" s="1"/>
    </row>
    <row r="31" spans="1:39" ht="15" customHeight="1">
      <c r="A31" s="144"/>
      <c r="B31" s="144"/>
      <c r="C31" s="144"/>
      <c r="D31" s="144"/>
      <c r="E31" s="144"/>
      <c r="F31" s="160"/>
      <c r="G31" s="160"/>
      <c r="H31" s="160"/>
      <c r="I31" s="84">
        <f aca="true" t="shared" si="7" ref="I31:I46">IF(C31="general",IF(ISNA(VLOOKUP(F31,die_costs,3,FALSE)),"",VLOOKUP(F31,die_costs,3,FALSE)),IF(ISNA(VLOOKUP(F31,die_costs,4,FALSE)),"",VLOOKUP(F31,die_costs,4,FALSE)))</f>
      </c>
      <c r="J31" s="152"/>
      <c r="K31" s="152"/>
      <c r="N31" s="146"/>
      <c r="O31" s="68"/>
      <c r="P31" s="68"/>
      <c r="Q31" s="122"/>
      <c r="R31" s="69"/>
      <c r="S31" s="1">
        <v>7</v>
      </c>
      <c r="Z31" s="80" t="str">
        <f t="shared" si="3"/>
        <v> ()</v>
      </c>
      <c r="AG31" s="81" t="b">
        <f t="shared" si="6"/>
        <v>0</v>
      </c>
      <c r="AH31" s="81" t="b">
        <f t="shared" si="4"/>
        <v>0</v>
      </c>
      <c r="AI31" s="81" t="b">
        <f t="shared" si="5"/>
        <v>0</v>
      </c>
      <c r="AJ31" s="1"/>
      <c r="AK31" s="1"/>
      <c r="AL31" s="1"/>
      <c r="AM31" s="1"/>
    </row>
    <row r="32" spans="1:39" ht="15" customHeight="1">
      <c r="A32" s="144"/>
      <c r="B32" s="144"/>
      <c r="C32" s="144"/>
      <c r="D32" s="144"/>
      <c r="E32" s="144"/>
      <c r="F32" s="134"/>
      <c r="G32" s="135"/>
      <c r="H32" s="136"/>
      <c r="I32" s="84">
        <f t="shared" si="7"/>
      </c>
      <c r="J32" s="152"/>
      <c r="K32" s="152"/>
      <c r="N32" s="146"/>
      <c r="O32" s="68"/>
      <c r="P32" s="68"/>
      <c r="Q32" s="122"/>
      <c r="R32" s="69"/>
      <c r="S32" s="1">
        <v>8</v>
      </c>
      <c r="T32" s="99" t="s">
        <v>1132</v>
      </c>
      <c r="U32" s="99" t="s">
        <v>1133</v>
      </c>
      <c r="AG32" s="1"/>
      <c r="AH32" s="1"/>
      <c r="AI32" s="1"/>
      <c r="AJ32" s="1"/>
      <c r="AK32" s="1"/>
      <c r="AL32" s="1"/>
      <c r="AM32" s="1"/>
    </row>
    <row r="33" spans="1:39" ht="15" customHeight="1">
      <c r="A33" s="144"/>
      <c r="B33" s="144"/>
      <c r="C33" s="144"/>
      <c r="D33" s="144"/>
      <c r="E33" s="144"/>
      <c r="F33" s="134"/>
      <c r="G33" s="135"/>
      <c r="H33" s="136"/>
      <c r="I33" s="84">
        <f t="shared" si="7"/>
      </c>
      <c r="J33" s="152"/>
      <c r="K33" s="152"/>
      <c r="N33" s="146"/>
      <c r="O33" s="68"/>
      <c r="P33" s="68"/>
      <c r="Q33" s="122"/>
      <c r="R33" s="69"/>
      <c r="S33" s="1">
        <v>9</v>
      </c>
      <c r="T33" s="98">
        <v>1</v>
      </c>
      <c r="U33" s="98" t="s">
        <v>24</v>
      </c>
      <c r="AG33" s="1"/>
      <c r="AH33" s="1"/>
      <c r="AI33" s="1"/>
      <c r="AJ33" s="1"/>
      <c r="AK33" s="1"/>
      <c r="AL33" s="1"/>
      <c r="AM33" s="1"/>
    </row>
    <row r="34" spans="1:39" ht="15" customHeight="1">
      <c r="A34" s="144"/>
      <c r="B34" s="144"/>
      <c r="C34" s="144"/>
      <c r="D34" s="144"/>
      <c r="E34" s="144"/>
      <c r="F34" s="134"/>
      <c r="G34" s="135"/>
      <c r="H34" s="136"/>
      <c r="I34" s="84">
        <f t="shared" si="7"/>
      </c>
      <c r="J34" s="152"/>
      <c r="K34" s="152"/>
      <c r="N34" s="146"/>
      <c r="O34" s="68"/>
      <c r="P34" s="68"/>
      <c r="Q34" s="122"/>
      <c r="R34" s="69"/>
      <c r="S34" s="1">
        <v>10</v>
      </c>
      <c r="T34" s="97">
        <v>2</v>
      </c>
      <c r="U34" s="97" t="s">
        <v>25</v>
      </c>
      <c r="AG34" s="1"/>
      <c r="AH34" s="1"/>
      <c r="AI34" s="1"/>
      <c r="AJ34" s="1"/>
      <c r="AK34" s="1"/>
      <c r="AL34" s="1"/>
      <c r="AM34" s="1"/>
    </row>
    <row r="35" spans="1:39" ht="15" customHeight="1">
      <c r="A35" s="144"/>
      <c r="B35" s="144"/>
      <c r="C35" s="144"/>
      <c r="D35" s="144"/>
      <c r="E35" s="144"/>
      <c r="F35" s="134"/>
      <c r="G35" s="135"/>
      <c r="H35" s="136"/>
      <c r="I35" s="84">
        <f t="shared" si="7"/>
      </c>
      <c r="J35" s="152"/>
      <c r="K35" s="152"/>
      <c r="N35" s="146"/>
      <c r="O35" s="68"/>
      <c r="P35" s="68"/>
      <c r="Q35" s="122"/>
      <c r="R35" s="69"/>
      <c r="S35" s="1">
        <v>11</v>
      </c>
      <c r="T35" s="97">
        <v>3</v>
      </c>
      <c r="U35" s="97" t="s">
        <v>26</v>
      </c>
      <c r="AG35" s="1"/>
      <c r="AH35" s="1"/>
      <c r="AI35" s="1"/>
      <c r="AJ35" s="1"/>
      <c r="AK35" s="1"/>
      <c r="AL35" s="1"/>
      <c r="AM35" s="1"/>
    </row>
    <row r="36" spans="1:39" ht="15" customHeight="1">
      <c r="A36" s="144"/>
      <c r="B36" s="144"/>
      <c r="C36" s="144"/>
      <c r="D36" s="144"/>
      <c r="E36" s="144"/>
      <c r="F36" s="134"/>
      <c r="G36" s="135"/>
      <c r="H36" s="136"/>
      <c r="I36" s="84">
        <f t="shared" si="7"/>
      </c>
      <c r="J36" s="152"/>
      <c r="K36" s="152"/>
      <c r="N36" s="146"/>
      <c r="O36" s="68"/>
      <c r="P36" s="68"/>
      <c r="Q36" s="122"/>
      <c r="R36" s="69"/>
      <c r="S36" s="1">
        <v>12</v>
      </c>
      <c r="T36" s="97">
        <v>4</v>
      </c>
      <c r="U36" s="97" t="s">
        <v>27</v>
      </c>
      <c r="AG36" s="1"/>
      <c r="AH36" s="1"/>
      <c r="AI36" s="1"/>
      <c r="AJ36" s="1"/>
      <c r="AK36" s="1"/>
      <c r="AL36" s="1"/>
      <c r="AM36" s="1"/>
    </row>
    <row r="37" spans="1:39" ht="15" customHeight="1">
      <c r="A37" s="144"/>
      <c r="B37" s="144"/>
      <c r="C37" s="144"/>
      <c r="D37" s="144"/>
      <c r="E37" s="144"/>
      <c r="F37" s="134"/>
      <c r="G37" s="135"/>
      <c r="H37" s="136"/>
      <c r="I37" s="84">
        <f t="shared" si="7"/>
      </c>
      <c r="J37" s="152"/>
      <c r="K37" s="152"/>
      <c r="N37" s="146"/>
      <c r="O37" s="68"/>
      <c r="P37" s="68"/>
      <c r="Q37" s="122"/>
      <c r="R37" s="69"/>
      <c r="S37" s="1">
        <v>13</v>
      </c>
      <c r="T37" s="97">
        <v>5</v>
      </c>
      <c r="U37" s="97" t="s">
        <v>28</v>
      </c>
      <c r="AG37" s="1"/>
      <c r="AH37" s="1"/>
      <c r="AI37" s="1"/>
      <c r="AJ37" s="1"/>
      <c r="AK37" s="1"/>
      <c r="AL37" s="1"/>
      <c r="AM37" s="1"/>
    </row>
    <row r="38" spans="1:39" ht="15" customHeight="1">
      <c r="A38" s="144"/>
      <c r="B38" s="144"/>
      <c r="C38" s="144"/>
      <c r="D38" s="144"/>
      <c r="E38" s="144"/>
      <c r="F38" s="134"/>
      <c r="G38" s="135"/>
      <c r="H38" s="136"/>
      <c r="I38" s="84">
        <f t="shared" si="7"/>
      </c>
      <c r="J38" s="152"/>
      <c r="K38" s="152"/>
      <c r="N38" s="146"/>
      <c r="O38" s="68"/>
      <c r="P38" s="68"/>
      <c r="Q38" s="122"/>
      <c r="R38" s="69"/>
      <c r="S38" s="1">
        <v>14</v>
      </c>
      <c r="T38" s="97">
        <v>6</v>
      </c>
      <c r="U38" s="97" t="s">
        <v>29</v>
      </c>
      <c r="AG38" s="1"/>
      <c r="AH38" s="1"/>
      <c r="AI38" s="1"/>
      <c r="AJ38" s="1"/>
      <c r="AK38" s="1"/>
      <c r="AL38" s="1"/>
      <c r="AM38" s="1"/>
    </row>
    <row r="39" spans="1:39" ht="15" customHeight="1">
      <c r="A39" s="144"/>
      <c r="B39" s="144"/>
      <c r="C39" s="144"/>
      <c r="D39" s="144"/>
      <c r="E39" s="144"/>
      <c r="F39" s="134"/>
      <c r="G39" s="135"/>
      <c r="H39" s="136"/>
      <c r="I39" s="84">
        <f t="shared" si="7"/>
      </c>
      <c r="J39" s="152"/>
      <c r="K39" s="152"/>
      <c r="N39" s="146"/>
      <c r="O39" s="68"/>
      <c r="P39" s="68"/>
      <c r="Q39" s="122"/>
      <c r="R39" s="69"/>
      <c r="S39" s="1">
        <v>15</v>
      </c>
      <c r="T39" s="97">
        <v>7</v>
      </c>
      <c r="U39" s="97" t="s">
        <v>1134</v>
      </c>
      <c r="AG39" s="1"/>
      <c r="AH39" s="1"/>
      <c r="AI39" s="1"/>
      <c r="AJ39" s="1"/>
      <c r="AK39" s="1"/>
      <c r="AL39" s="1"/>
      <c r="AM39" s="1"/>
    </row>
    <row r="40" spans="1:39" ht="15" customHeight="1">
      <c r="A40" s="144"/>
      <c r="B40" s="144"/>
      <c r="C40" s="144"/>
      <c r="D40" s="144"/>
      <c r="E40" s="144"/>
      <c r="F40" s="134"/>
      <c r="G40" s="135"/>
      <c r="H40" s="136"/>
      <c r="I40" s="84">
        <f t="shared" si="7"/>
      </c>
      <c r="J40" s="152"/>
      <c r="K40" s="152"/>
      <c r="N40" s="146"/>
      <c r="O40" s="68"/>
      <c r="P40" s="68"/>
      <c r="Q40" s="122"/>
      <c r="R40" s="69"/>
      <c r="S40" s="1">
        <v>16</v>
      </c>
      <c r="T40" s="97">
        <v>8</v>
      </c>
      <c r="U40" s="97" t="s">
        <v>1135</v>
      </c>
      <c r="AG40" s="1"/>
      <c r="AH40" s="1"/>
      <c r="AI40" s="1"/>
      <c r="AJ40" s="1"/>
      <c r="AK40" s="1"/>
      <c r="AL40" s="1"/>
      <c r="AM40" s="1"/>
    </row>
    <row r="41" spans="1:39" ht="15" customHeight="1">
      <c r="A41" s="144"/>
      <c r="B41" s="144"/>
      <c r="C41" s="144"/>
      <c r="D41" s="144"/>
      <c r="E41" s="144"/>
      <c r="F41" s="134"/>
      <c r="G41" s="135"/>
      <c r="H41" s="136"/>
      <c r="I41" s="84">
        <f t="shared" si="7"/>
      </c>
      <c r="J41" s="152"/>
      <c r="K41" s="152"/>
      <c r="N41" s="146"/>
      <c r="O41" s="68"/>
      <c r="P41" s="68"/>
      <c r="Q41" s="122"/>
      <c r="R41" s="69"/>
      <c r="S41" s="1">
        <v>17</v>
      </c>
      <c r="T41" s="97">
        <v>9</v>
      </c>
      <c r="U41" s="97" t="s">
        <v>1136</v>
      </c>
      <c r="AG41" s="1"/>
      <c r="AH41" s="1"/>
      <c r="AI41" s="1"/>
      <c r="AJ41" s="1"/>
      <c r="AK41" s="1"/>
      <c r="AL41" s="1"/>
      <c r="AM41" s="1"/>
    </row>
    <row r="42" spans="1:39" ht="15" customHeight="1">
      <c r="A42" s="144"/>
      <c r="B42" s="144"/>
      <c r="C42" s="144"/>
      <c r="D42" s="144"/>
      <c r="E42" s="144"/>
      <c r="F42" s="134"/>
      <c r="G42" s="135"/>
      <c r="H42" s="136"/>
      <c r="I42" s="84">
        <f t="shared" si="7"/>
      </c>
      <c r="J42" s="152"/>
      <c r="K42" s="152"/>
      <c r="N42" s="146"/>
      <c r="O42" s="68"/>
      <c r="P42" s="68"/>
      <c r="Q42" s="122"/>
      <c r="R42" s="69"/>
      <c r="S42" s="1">
        <v>18</v>
      </c>
      <c r="T42" s="97">
        <v>10</v>
      </c>
      <c r="U42" s="97" t="s">
        <v>1137</v>
      </c>
      <c r="AG42" s="1"/>
      <c r="AH42" s="1"/>
      <c r="AI42" s="1"/>
      <c r="AJ42" s="1"/>
      <c r="AK42" s="1"/>
      <c r="AL42" s="1"/>
      <c r="AM42" s="1"/>
    </row>
    <row r="43" spans="1:39" ht="15" customHeight="1">
      <c r="A43" s="144"/>
      <c r="B43" s="144"/>
      <c r="C43" s="144"/>
      <c r="D43" s="144"/>
      <c r="E43" s="144"/>
      <c r="F43" s="134"/>
      <c r="G43" s="135"/>
      <c r="H43" s="136"/>
      <c r="I43" s="84">
        <f t="shared" si="7"/>
      </c>
      <c r="J43" s="152"/>
      <c r="K43" s="152"/>
      <c r="N43" s="146"/>
      <c r="O43" s="68"/>
      <c r="P43" s="68"/>
      <c r="Q43" s="122"/>
      <c r="R43" s="69"/>
      <c r="S43" s="1">
        <v>19</v>
      </c>
      <c r="T43" s="97">
        <v>11</v>
      </c>
      <c r="U43" s="97" t="s">
        <v>1138</v>
      </c>
      <c r="AG43" s="1"/>
      <c r="AH43" s="1"/>
      <c r="AI43" s="1"/>
      <c r="AJ43" s="1"/>
      <c r="AK43" s="1"/>
      <c r="AL43" s="1"/>
      <c r="AM43" s="1"/>
    </row>
    <row r="44" spans="1:39" ht="15" customHeight="1">
      <c r="A44" s="144"/>
      <c r="B44" s="144"/>
      <c r="C44" s="144"/>
      <c r="D44" s="144"/>
      <c r="E44" s="144"/>
      <c r="F44" s="134"/>
      <c r="G44" s="135"/>
      <c r="H44" s="136"/>
      <c r="I44" s="84">
        <f t="shared" si="7"/>
      </c>
      <c r="J44" s="152"/>
      <c r="K44" s="152"/>
      <c r="N44" s="146"/>
      <c r="O44" s="68"/>
      <c r="P44" s="68"/>
      <c r="Q44" s="122"/>
      <c r="R44" s="69"/>
      <c r="S44" s="1">
        <v>20</v>
      </c>
      <c r="T44" s="97">
        <v>12</v>
      </c>
      <c r="U44" s="97" t="s">
        <v>1139</v>
      </c>
      <c r="AG44" s="1"/>
      <c r="AH44" s="1"/>
      <c r="AI44" s="1"/>
      <c r="AJ44" s="1"/>
      <c r="AK44" s="1"/>
      <c r="AL44" s="1"/>
      <c r="AM44" s="1"/>
    </row>
    <row r="45" spans="1:39" ht="15" customHeight="1">
      <c r="A45" s="144"/>
      <c r="B45" s="144"/>
      <c r="C45" s="144"/>
      <c r="D45" s="144"/>
      <c r="E45" s="144"/>
      <c r="F45" s="134"/>
      <c r="G45" s="135"/>
      <c r="H45" s="136"/>
      <c r="I45" s="84">
        <f t="shared" si="7"/>
      </c>
      <c r="J45" s="152"/>
      <c r="K45" s="152"/>
      <c r="N45" s="146"/>
      <c r="O45" s="68"/>
      <c r="P45" s="68"/>
      <c r="Q45" s="122"/>
      <c r="R45" s="69"/>
      <c r="S45" s="1">
        <v>21</v>
      </c>
      <c r="T45" s="131" t="s">
        <v>1227</v>
      </c>
      <c r="U45" s="131"/>
      <c r="AG45" s="1"/>
      <c r="AH45" s="1"/>
      <c r="AI45" s="1"/>
      <c r="AJ45" s="1"/>
      <c r="AK45" s="1"/>
      <c r="AL45" s="1"/>
      <c r="AM45" s="1"/>
    </row>
    <row r="46" spans="1:39" ht="15" customHeight="1" thickBot="1">
      <c r="A46" s="144"/>
      <c r="B46" s="144"/>
      <c r="C46" s="144"/>
      <c r="D46" s="144"/>
      <c r="E46" s="144"/>
      <c r="F46" s="134"/>
      <c r="G46" s="135"/>
      <c r="H46" s="136"/>
      <c r="I46" s="84">
        <f t="shared" si="7"/>
      </c>
      <c r="J46" s="152"/>
      <c r="K46" s="152"/>
      <c r="N46" s="146"/>
      <c r="O46" s="68"/>
      <c r="P46" s="68"/>
      <c r="Q46" s="122"/>
      <c r="R46" s="69"/>
      <c r="S46" s="1">
        <v>22</v>
      </c>
      <c r="T46" s="132"/>
      <c r="U46" s="132"/>
      <c r="AG46" s="1"/>
      <c r="AH46" s="1"/>
      <c r="AI46" s="1"/>
      <c r="AJ46" s="1"/>
      <c r="AK46" s="1"/>
      <c r="AL46" s="1"/>
      <c r="AM46" s="1"/>
    </row>
    <row r="47" spans="1:39" ht="13.5" thickBot="1">
      <c r="A47" s="85"/>
      <c r="B47" s="86"/>
      <c r="D47" s="72" t="s">
        <v>749</v>
      </c>
      <c r="E47" s="87">
        <f>F8*2</f>
        <v>12</v>
      </c>
      <c r="F47" s="1"/>
      <c r="H47" s="88" t="s">
        <v>750</v>
      </c>
      <c r="I47" s="87">
        <f>Ttl._Skill_Points-SUM(skill_points)</f>
        <v>12</v>
      </c>
      <c r="N47" s="147"/>
      <c r="O47" s="89"/>
      <c r="P47" s="89"/>
      <c r="Q47" s="151"/>
      <c r="R47" s="69"/>
      <c r="S47" s="1">
        <v>23</v>
      </c>
      <c r="T47" s="132"/>
      <c r="U47" s="132"/>
      <c r="AG47" s="1"/>
      <c r="AH47" s="1"/>
      <c r="AI47" s="1"/>
      <c r="AJ47" s="1"/>
      <c r="AK47" s="1"/>
      <c r="AL47" s="1"/>
      <c r="AM47" s="1"/>
    </row>
    <row r="48" spans="1:39" ht="12.75">
      <c r="A48" s="75" t="s">
        <v>715</v>
      </c>
      <c r="B48" s="1"/>
      <c r="C48" s="1"/>
      <c r="D48" s="1"/>
      <c r="E48" s="1"/>
      <c r="F48" s="1"/>
      <c r="P48" s="75"/>
      <c r="R48" s="75"/>
      <c r="AG48" s="1"/>
      <c r="AH48" s="1"/>
      <c r="AI48" s="1"/>
      <c r="AJ48" s="1"/>
      <c r="AK48" s="1"/>
      <c r="AL48" s="1"/>
      <c r="AM48" s="1"/>
    </row>
    <row r="49" spans="2:41" ht="12.75">
      <c r="B49" s="1" t="s">
        <v>1217</v>
      </c>
      <c r="C49" s="1"/>
      <c r="E49" s="1"/>
      <c r="F49" s="1"/>
      <c r="G49" s="1" t="s">
        <v>1218</v>
      </c>
      <c r="Q49" s="93" t="s">
        <v>1140</v>
      </c>
      <c r="AG49" s="1"/>
      <c r="AH49" s="1"/>
      <c r="AI49" s="1"/>
      <c r="AJ49" s="1"/>
      <c r="AK49" s="1"/>
      <c r="AL49" s="1"/>
      <c r="AN49" s="93"/>
      <c r="AO49" s="93"/>
    </row>
    <row r="50" spans="1:41" ht="12.75">
      <c r="A50" s="1"/>
      <c r="B50" s="71" t="s">
        <v>1212</v>
      </c>
      <c r="C50" s="137" t="str">
        <f>agility_score</f>
        <v>d6</v>
      </c>
      <c r="D50" s="137"/>
      <c r="E50" s="1"/>
      <c r="F50" s="1"/>
      <c r="G50" s="96" t="s">
        <v>1219</v>
      </c>
      <c r="H50" s="70" t="s">
        <v>1220</v>
      </c>
      <c r="Q50" s="93" t="s">
        <v>1141</v>
      </c>
      <c r="AG50" s="1"/>
      <c r="AH50" s="1"/>
      <c r="AI50" s="1"/>
      <c r="AJ50" s="1"/>
      <c r="AK50" s="1"/>
      <c r="AL50" s="1"/>
      <c r="AM50" s="1"/>
      <c r="AN50" s="93"/>
      <c r="AO50" s="93"/>
    </row>
    <row r="51" spans="1:41" ht="12.75">
      <c r="A51" s="1"/>
      <c r="B51" s="71" t="s">
        <v>1213</v>
      </c>
      <c r="C51" s="1" t="str">
        <f>agility_score&amp;" + Skill"</f>
        <v>d6 + Skill</v>
      </c>
      <c r="D51" s="1"/>
      <c r="E51" s="1"/>
      <c r="F51" s="1"/>
      <c r="G51" s="71" t="s">
        <v>1221</v>
      </c>
      <c r="H51" s="70" t="s">
        <v>1222</v>
      </c>
      <c r="Q51" s="93" t="s">
        <v>1143</v>
      </c>
      <c r="AG51" s="1"/>
      <c r="AH51" s="1"/>
      <c r="AI51" s="1"/>
      <c r="AJ51" s="1"/>
      <c r="AK51" s="1"/>
      <c r="AL51" s="1"/>
      <c r="AM51" s="1"/>
      <c r="AN51" s="93"/>
      <c r="AO51" s="93"/>
    </row>
    <row r="52" spans="1:41" ht="12.75">
      <c r="A52" s="1"/>
      <c r="B52" s="71" t="s">
        <v>1214</v>
      </c>
      <c r="C52" s="1" t="str">
        <f>agility_score&amp;" + Athletics"</f>
        <v>d6 + Athletics</v>
      </c>
      <c r="D52" s="1"/>
      <c r="E52" s="1"/>
      <c r="F52" s="1"/>
      <c r="G52" s="71" t="s">
        <v>1223</v>
      </c>
      <c r="H52" s="70" t="s">
        <v>1224</v>
      </c>
      <c r="Q52" s="93" t="s">
        <v>1142</v>
      </c>
      <c r="AG52" s="1"/>
      <c r="AH52" s="1"/>
      <c r="AI52" s="1"/>
      <c r="AJ52" s="1"/>
      <c r="AK52" s="1"/>
      <c r="AL52" s="1"/>
      <c r="AM52" s="1"/>
      <c r="AN52" s="93"/>
      <c r="AO52" s="93"/>
    </row>
    <row r="53" spans="1:41" ht="12.75">
      <c r="A53" s="1"/>
      <c r="B53" s="71" t="s">
        <v>1215</v>
      </c>
      <c r="C53" s="70" t="s">
        <v>1216</v>
      </c>
      <c r="D53" s="1"/>
      <c r="E53" s="1"/>
      <c r="F53" s="1"/>
      <c r="G53" s="71" t="s">
        <v>1225</v>
      </c>
      <c r="H53" s="1" t="s">
        <v>1226</v>
      </c>
      <c r="Q53" s="93" t="s">
        <v>1144</v>
      </c>
      <c r="AG53" s="1"/>
      <c r="AH53" s="1"/>
      <c r="AI53" s="1"/>
      <c r="AJ53" s="1"/>
      <c r="AK53" s="1"/>
      <c r="AL53" s="1"/>
      <c r="AM53" s="1"/>
      <c r="AN53" s="93"/>
      <c r="AO53" s="93"/>
    </row>
    <row r="54" spans="1:39" ht="11.25" customHeight="1">
      <c r="A54" s="1"/>
      <c r="B54" s="1"/>
      <c r="C54" s="1"/>
      <c r="D54" s="1"/>
      <c r="E54" s="1"/>
      <c r="F54" s="1"/>
      <c r="G54" s="71"/>
      <c r="AG54" s="1"/>
      <c r="AH54" s="1"/>
      <c r="AI54" s="1"/>
      <c r="AJ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AG55" s="1"/>
      <c r="AH55" s="1"/>
      <c r="AI55" s="1"/>
      <c r="AJ55" s="1"/>
      <c r="AK55" s="1"/>
      <c r="AL55" s="1"/>
      <c r="AM55" s="1"/>
    </row>
    <row r="56" spans="1:50" ht="9" customHeight="1">
      <c r="A56" s="1"/>
      <c r="B56" s="1"/>
      <c r="C56" s="1"/>
      <c r="D56" s="1"/>
      <c r="E56" s="1"/>
      <c r="F56" s="1"/>
      <c r="AG56" s="1"/>
      <c r="AH56" s="1"/>
      <c r="AI56" s="1"/>
      <c r="AJ56" s="1"/>
      <c r="AK56" s="1"/>
      <c r="AL56" s="1"/>
      <c r="AM56" s="1"/>
      <c r="AN56" s="75"/>
      <c r="AP56" s="75"/>
      <c r="AX56" s="83"/>
    </row>
    <row r="57" spans="1:50" ht="9" customHeight="1">
      <c r="A57" s="1"/>
      <c r="B57" s="1"/>
      <c r="C57" s="1"/>
      <c r="D57" s="1"/>
      <c r="E57" s="1"/>
      <c r="F57" s="1"/>
      <c r="AG57" s="1"/>
      <c r="AH57" s="1"/>
      <c r="AI57" s="1"/>
      <c r="AJ57" s="1"/>
      <c r="AK57" s="1"/>
      <c r="AL57" s="1"/>
      <c r="AM57" s="1"/>
      <c r="AN57" s="93"/>
      <c r="AP57" s="93"/>
      <c r="AR57" s="93"/>
      <c r="AS57" s="93"/>
      <c r="AT57" s="93"/>
      <c r="AX57" s="93"/>
    </row>
    <row r="58" spans="1:50" ht="9" customHeight="1">
      <c r="A58" s="1"/>
      <c r="B58" s="1"/>
      <c r="C58" s="1"/>
      <c r="D58" s="1"/>
      <c r="E58" s="1"/>
      <c r="F58" s="1"/>
      <c r="AG58" s="1"/>
      <c r="AH58" s="1"/>
      <c r="AI58" s="1"/>
      <c r="AJ58" s="1"/>
      <c r="AK58" s="1"/>
      <c r="AL58" s="1"/>
      <c r="AM58" s="1"/>
      <c r="AN58" s="93"/>
      <c r="AP58" s="93"/>
      <c r="AR58" s="93"/>
      <c r="AS58" s="93"/>
      <c r="AT58" s="93"/>
      <c r="AX58" s="93"/>
    </row>
    <row r="59" spans="1:51" ht="9" customHeight="1">
      <c r="A59" s="1"/>
      <c r="B59" s="1"/>
      <c r="C59" s="1"/>
      <c r="D59" s="1"/>
      <c r="E59" s="1"/>
      <c r="F59" s="1"/>
      <c r="N59" s="93"/>
      <c r="O59" s="93"/>
      <c r="AG59" s="1"/>
      <c r="AH59" s="1"/>
      <c r="AI59" s="1"/>
      <c r="AJ59" s="1"/>
      <c r="AK59" s="1"/>
      <c r="AL59" s="1"/>
      <c r="AM59" s="1"/>
      <c r="AN59" s="93"/>
      <c r="AP59" s="93"/>
      <c r="AR59" s="93"/>
      <c r="AS59" s="93"/>
      <c r="AT59" s="93"/>
      <c r="AX59" s="93"/>
      <c r="AY59" s="83"/>
    </row>
    <row r="60" spans="1:51" ht="9" customHeight="1">
      <c r="A60" s="1"/>
      <c r="B60" s="1"/>
      <c r="C60" s="1"/>
      <c r="D60" s="1"/>
      <c r="E60" s="1"/>
      <c r="F60" s="1"/>
      <c r="N60" s="93"/>
      <c r="O60" s="93"/>
      <c r="AG60" s="1"/>
      <c r="AH60" s="1"/>
      <c r="AI60" s="1"/>
      <c r="AJ60" s="1"/>
      <c r="AK60" s="1"/>
      <c r="AL60" s="1"/>
      <c r="AM60" s="1"/>
      <c r="AN60" s="93"/>
      <c r="AP60" s="93"/>
      <c r="AR60" s="93"/>
      <c r="AS60" s="93"/>
      <c r="AT60" s="93"/>
      <c r="AX60" s="93"/>
      <c r="AY60" s="83"/>
    </row>
    <row r="61" spans="1:52" ht="9" customHeight="1">
      <c r="A61" s="1"/>
      <c r="B61" s="1"/>
      <c r="C61" s="1"/>
      <c r="D61" s="1"/>
      <c r="E61" s="1"/>
      <c r="F61" s="1"/>
      <c r="AG61" s="1"/>
      <c r="AH61" s="1"/>
      <c r="AI61" s="1"/>
      <c r="AJ61" s="1"/>
      <c r="AK61" s="1"/>
      <c r="AL61" s="1"/>
      <c r="AM61" s="1"/>
      <c r="AN61" s="93"/>
      <c r="AP61" s="93"/>
      <c r="AR61" s="93"/>
      <c r="AS61" s="93"/>
      <c r="AT61" s="93"/>
      <c r="AX61" s="93"/>
      <c r="AY61" s="93"/>
      <c r="AZ61" s="93"/>
    </row>
    <row r="62" spans="1:52" ht="9" customHeight="1">
      <c r="A62" s="1"/>
      <c r="B62" s="1"/>
      <c r="C62" s="1"/>
      <c r="D62" s="1"/>
      <c r="E62" s="1"/>
      <c r="F62" s="1"/>
      <c r="AG62" s="1"/>
      <c r="AH62" s="1"/>
      <c r="AI62" s="1"/>
      <c r="AJ62" s="1"/>
      <c r="AK62" s="1"/>
      <c r="AL62" s="1"/>
      <c r="AM62" s="1"/>
      <c r="AN62" s="93"/>
      <c r="AP62" s="93"/>
      <c r="AR62" s="93"/>
      <c r="AS62" s="93"/>
      <c r="AT62" s="93"/>
      <c r="AU62" s="93"/>
      <c r="AV62" s="93"/>
      <c r="AW62" s="93"/>
      <c r="AX62" s="93"/>
      <c r="AY62" s="93"/>
      <c r="AZ62" s="93"/>
    </row>
    <row r="63" spans="1:52" ht="12.75">
      <c r="A63" s="1"/>
      <c r="B63" s="1"/>
      <c r="C63" s="1"/>
      <c r="D63" s="1"/>
      <c r="E63" s="1"/>
      <c r="F63" s="1"/>
      <c r="AG63" s="1"/>
      <c r="AH63" s="1"/>
      <c r="AI63" s="1"/>
      <c r="AJ63" s="1"/>
      <c r="AK63" s="1"/>
      <c r="AL63" s="1"/>
      <c r="AM63" s="1"/>
      <c r="AN63" s="93"/>
      <c r="AP63" s="93"/>
      <c r="AR63" s="93"/>
      <c r="AS63" s="93"/>
      <c r="AT63" s="93"/>
      <c r="AU63" s="93"/>
      <c r="AV63" s="93"/>
      <c r="AW63" s="93"/>
      <c r="AX63" s="93"/>
      <c r="AY63" s="93"/>
      <c r="AZ63" s="93"/>
    </row>
    <row r="64" spans="1:52" ht="12.75">
      <c r="A64" s="1"/>
      <c r="B64" s="1"/>
      <c r="C64" s="1"/>
      <c r="D64" s="1"/>
      <c r="E64" s="1"/>
      <c r="F64" s="1"/>
      <c r="AG64" s="1"/>
      <c r="AH64" s="1"/>
      <c r="AI64" s="1"/>
      <c r="AJ64" s="1"/>
      <c r="AK64" s="1"/>
      <c r="AL64" s="1"/>
      <c r="AM64" s="1"/>
      <c r="AN64" s="93"/>
      <c r="AP64" s="93"/>
      <c r="AR64" s="93"/>
      <c r="AS64" s="93"/>
      <c r="AT64" s="93"/>
      <c r="AU64" s="93"/>
      <c r="AV64" s="93"/>
      <c r="AW64" s="93"/>
      <c r="AX64" s="93"/>
      <c r="AY64" s="93"/>
      <c r="AZ64" s="93"/>
    </row>
    <row r="65" spans="38:56" s="1" customFormat="1" ht="12.75">
      <c r="AL65" s="100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33"/>
      <c r="AX65" s="133"/>
      <c r="AY65" s="133"/>
      <c r="AZ65" s="133"/>
      <c r="BA65" s="102"/>
      <c r="BB65" s="102"/>
      <c r="BC65" s="102"/>
      <c r="BD65" s="102"/>
    </row>
    <row r="66" spans="38:56" s="1" customFormat="1" ht="12.75">
      <c r="AL66" s="100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33"/>
      <c r="AX66" s="133"/>
      <c r="AY66" s="133"/>
      <c r="AZ66" s="133"/>
      <c r="BA66" s="102"/>
      <c r="BB66" s="102"/>
      <c r="BC66" s="102"/>
      <c r="BD66" s="102"/>
    </row>
    <row r="67" spans="38:56" s="1" customFormat="1" ht="12.75"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33:39" s="1" customFormat="1" ht="12.75">
      <c r="AG241" s="67"/>
      <c r="AH241" s="67"/>
      <c r="AI241" s="67"/>
      <c r="AJ241" s="67"/>
      <c r="AK241" s="67"/>
      <c r="AL241" s="67"/>
      <c r="AM241" s="67"/>
    </row>
  </sheetData>
  <mergeCells count="132">
    <mergeCell ref="H13:M13"/>
    <mergeCell ref="K4:M4"/>
    <mergeCell ref="K5:M5"/>
    <mergeCell ref="K6:M6"/>
    <mergeCell ref="K7:M7"/>
    <mergeCell ref="K8:M8"/>
    <mergeCell ref="K9:M9"/>
    <mergeCell ref="K10:M12"/>
    <mergeCell ref="J45:K45"/>
    <mergeCell ref="J46:K46"/>
    <mergeCell ref="J30:K30"/>
    <mergeCell ref="J40:K40"/>
    <mergeCell ref="J41:K41"/>
    <mergeCell ref="J42:K42"/>
    <mergeCell ref="J43:K43"/>
    <mergeCell ref="J31:K31"/>
    <mergeCell ref="J32:K32"/>
    <mergeCell ref="A31:B31"/>
    <mergeCell ref="J39:K39"/>
    <mergeCell ref="A40:B40"/>
    <mergeCell ref="C40:E40"/>
    <mergeCell ref="J33:K33"/>
    <mergeCell ref="J34:K34"/>
    <mergeCell ref="A38:B38"/>
    <mergeCell ref="C38:E38"/>
    <mergeCell ref="J38:K38"/>
    <mergeCell ref="C36:E36"/>
    <mergeCell ref="A9:B9"/>
    <mergeCell ref="C6:E6"/>
    <mergeCell ref="C7:E7"/>
    <mergeCell ref="A11:B11"/>
    <mergeCell ref="A39:B39"/>
    <mergeCell ref="C39:E39"/>
    <mergeCell ref="A34:B34"/>
    <mergeCell ref="C33:E33"/>
    <mergeCell ref="C34:E34"/>
    <mergeCell ref="A35:B35"/>
    <mergeCell ref="C35:E35"/>
    <mergeCell ref="A36:B36"/>
    <mergeCell ref="A37:B37"/>
    <mergeCell ref="C37:E37"/>
    <mergeCell ref="A15:B15"/>
    <mergeCell ref="C9:E9"/>
    <mergeCell ref="A6:B6"/>
    <mergeCell ref="J37:K37"/>
    <mergeCell ref="F31:H31"/>
    <mergeCell ref="C31:E31"/>
    <mergeCell ref="A12:B12"/>
    <mergeCell ref="C12:E12"/>
    <mergeCell ref="J35:K35"/>
    <mergeCell ref="J36:K36"/>
    <mergeCell ref="A5:B5"/>
    <mergeCell ref="A4:B4"/>
    <mergeCell ref="C8:E8"/>
    <mergeCell ref="C4:E4"/>
    <mergeCell ref="C5:E5"/>
    <mergeCell ref="A7:B7"/>
    <mergeCell ref="A8:B8"/>
    <mergeCell ref="C41:E41"/>
    <mergeCell ref="F37:H37"/>
    <mergeCell ref="F38:H38"/>
    <mergeCell ref="AI4:AI15"/>
    <mergeCell ref="AH4:AH15"/>
    <mergeCell ref="N2:N47"/>
    <mergeCell ref="C11:E11"/>
    <mergeCell ref="AG4:AG15"/>
    <mergeCell ref="Q2:Q47"/>
    <mergeCell ref="J44:K44"/>
    <mergeCell ref="A46:B46"/>
    <mergeCell ref="C46:E46"/>
    <mergeCell ref="A43:B43"/>
    <mergeCell ref="C43:E43"/>
    <mergeCell ref="A44:B44"/>
    <mergeCell ref="C44:E44"/>
    <mergeCell ref="A17:B17"/>
    <mergeCell ref="A18:B18"/>
    <mergeCell ref="A45:B45"/>
    <mergeCell ref="C45:E45"/>
    <mergeCell ref="A32:B32"/>
    <mergeCell ref="C32:E32"/>
    <mergeCell ref="A33:B33"/>
    <mergeCell ref="A42:B42"/>
    <mergeCell ref="C42:E42"/>
    <mergeCell ref="A41:B41"/>
    <mergeCell ref="D15:L15"/>
    <mergeCell ref="D16:L16"/>
    <mergeCell ref="A16:B16"/>
    <mergeCell ref="A21:B21"/>
    <mergeCell ref="A19:B19"/>
    <mergeCell ref="A20:B20"/>
    <mergeCell ref="D19:L19"/>
    <mergeCell ref="D20:L20"/>
    <mergeCell ref="D17:L17"/>
    <mergeCell ref="D18:L18"/>
    <mergeCell ref="A22:B22"/>
    <mergeCell ref="D21:L21"/>
    <mergeCell ref="D22:L22"/>
    <mergeCell ref="A23:B23"/>
    <mergeCell ref="A24:B24"/>
    <mergeCell ref="D23:L23"/>
    <mergeCell ref="D24:L24"/>
    <mergeCell ref="A25:B25"/>
    <mergeCell ref="A26:B26"/>
    <mergeCell ref="D25:L25"/>
    <mergeCell ref="D26:L26"/>
    <mergeCell ref="A27:B27"/>
    <mergeCell ref="D27:L27"/>
    <mergeCell ref="C50:D50"/>
    <mergeCell ref="F32:H32"/>
    <mergeCell ref="F33:H33"/>
    <mergeCell ref="F44:H44"/>
    <mergeCell ref="F40:H40"/>
    <mergeCell ref="F41:H41"/>
    <mergeCell ref="F42:H42"/>
    <mergeCell ref="F36:H36"/>
    <mergeCell ref="F45:H45"/>
    <mergeCell ref="F46:H46"/>
    <mergeCell ref="F43:H43"/>
    <mergeCell ref="F34:H34"/>
    <mergeCell ref="F35:H35"/>
    <mergeCell ref="F39:H39"/>
    <mergeCell ref="T45:U47"/>
    <mergeCell ref="AY65:AZ65"/>
    <mergeCell ref="AY66:AZ66"/>
    <mergeCell ref="AW65:AX65"/>
    <mergeCell ref="AW66:AX66"/>
    <mergeCell ref="D3:E3"/>
    <mergeCell ref="F1:J1"/>
    <mergeCell ref="B2:C2"/>
    <mergeCell ref="E2:F2"/>
    <mergeCell ref="B1:D1"/>
    <mergeCell ref="A3:C3"/>
  </mergeCells>
  <conditionalFormatting sqref="I31:I46">
    <cfRule type="expression" priority="1" dxfId="0" stopIfTrue="1">
      <formula>$AG16=FALSE</formula>
    </cfRule>
  </conditionalFormatting>
  <conditionalFormatting sqref="O2:O47">
    <cfRule type="expression" priority="2" dxfId="1" stopIfTrue="1">
      <formula>$S2&lt;=($C$12/2)</formula>
    </cfRule>
  </conditionalFormatting>
  <conditionalFormatting sqref="P2:P47">
    <cfRule type="expression" priority="3" dxfId="2" stopIfTrue="1">
      <formula>$S2&lt;=($C$12/2)</formula>
    </cfRule>
  </conditionalFormatting>
  <conditionalFormatting sqref="K3:K10 F1:H1 B1:D1 H13:M13 M3:M8 L4:L8">
    <cfRule type="cellIs" priority="4" dxfId="3" operator="equal" stopIfTrue="1">
      <formula>""</formula>
    </cfRule>
    <cfRule type="cellIs" priority="5" dxfId="4" operator="greaterThan" stopIfTrue="1">
      <formula>0</formula>
    </cfRule>
  </conditionalFormatting>
  <conditionalFormatting sqref="E47 B47 I47">
    <cfRule type="cellIs" priority="6" dxfId="5" operator="lessThan" stopIfTrue="1">
      <formula>0</formula>
    </cfRule>
  </conditionalFormatting>
  <conditionalFormatting sqref="K2:M2">
    <cfRule type="cellIs" priority="7" dxfId="3" operator="equal" stopIfTrue="1">
      <formula>""</formula>
    </cfRule>
    <cfRule type="cellIs" priority="8" dxfId="6" operator="greaterThan" stopIfTrue="1">
      <formula>0</formula>
    </cfRule>
  </conditionalFormatting>
  <dataValidations count="7">
    <dataValidation errorStyle="information" type="list" allowBlank="1" showInputMessage="1" errorTitle="Wrong Specialty" error="Please choose a specialty from the list." sqref="C31:E46">
      <formula1>INDIRECT(VLOOKUP(A31,ship_skill_lookup,2,FALSE))</formula1>
    </dataValidation>
    <dataValidation type="list" allowBlank="1" showInputMessage="1" showErrorMessage="1" sqref="F31:H46">
      <formula1>IF($C31="General",General_skill_dice,Specialty_skill_dice)</formula1>
    </dataValidation>
    <dataValidation type="list" allowBlank="1" showInputMessage="1" showErrorMessage="1" sqref="C13">
      <formula1>degree</formula1>
    </dataValidation>
    <dataValidation type="list" allowBlank="1" showInputMessage="1" showErrorMessage="1" sqref="C4:E9">
      <formula1>die_types</formula1>
    </dataValidation>
    <dataValidation type="list" allowBlank="1" showInputMessage="1" showErrorMessage="1" sqref="A15:B27">
      <formula1>Ship_trait_names</formula1>
    </dataValidation>
    <dataValidation type="list" allowBlank="1" showInputMessage="1" showErrorMessage="1" sqref="A31:B46">
      <formula1>ship_skill_names</formula1>
    </dataValidation>
    <dataValidation type="list" allowBlank="1" showInputMessage="1" showErrorMessage="1" sqref="M3">
      <formula1>ship_styles</formula1>
    </dataValidation>
  </dataValidations>
  <hyperlinks>
    <hyperlink ref="A14" location="Ship_trait_names" display="Traits"/>
  </hyperlinks>
  <printOptions horizontalCentered="1"/>
  <pageMargins left="0" right="0" top="0.55" bottom="0" header="0.25" footer="0.5"/>
  <pageSetup fitToHeight="1" fitToWidth="1" horizontalDpi="1200" verticalDpi="1200" orientation="portrait" scale="86" r:id="rId4"/>
  <headerFooter alignWithMargins="0">
    <oddHeader>&amp;L&amp;"Papyrus,Bold Italic"&amp;12SERENITY Character Sheet&amp;R&amp;6&amp;D</oddHeader>
    <oddFooter>&amp;L简体中文版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17.28125" style="21" customWidth="1"/>
    <col min="2" max="2" width="23.7109375" style="21" customWidth="1"/>
    <col min="3" max="3" width="5.140625" style="37" customWidth="1"/>
    <col min="4" max="4" width="4.7109375" style="37" customWidth="1"/>
    <col min="5" max="5" width="3.8515625" style="37" customWidth="1"/>
    <col min="6" max="6" width="3.57421875" style="37" customWidth="1"/>
    <col min="7" max="7" width="4.28125" style="37" hidden="1" customWidth="1"/>
    <col min="8" max="8" width="4.57421875" style="37" customWidth="1"/>
    <col min="9" max="9" width="4.8515625" style="37" customWidth="1"/>
    <col min="10" max="10" width="2.57421875" style="37" customWidth="1"/>
    <col min="11" max="11" width="21.140625" style="45" customWidth="1"/>
    <col min="12" max="12" width="4.140625" style="37" customWidth="1"/>
    <col min="13" max="13" width="5.140625" style="37" customWidth="1"/>
    <col min="14" max="14" width="3.8515625" style="37" customWidth="1"/>
    <col min="15" max="15" width="18.7109375" style="45" customWidth="1"/>
    <col min="16" max="17" width="0" style="37" hidden="1" customWidth="1"/>
    <col min="18" max="18" width="24.421875" style="45" customWidth="1"/>
    <col min="19" max="20" width="0" style="37" hidden="1" customWidth="1"/>
    <col min="21" max="21" width="12.8515625" style="37" customWidth="1"/>
    <col min="22" max="28" width="0" style="21" hidden="1" customWidth="1"/>
    <col min="29" max="16384" width="9.140625" style="21" customWidth="1"/>
  </cols>
  <sheetData>
    <row r="1" spans="1:10" ht="17.25" customHeight="1" thickBot="1">
      <c r="A1" s="31" t="s">
        <v>429</v>
      </c>
      <c r="C1" s="44"/>
      <c r="J1" s="24" t="s">
        <v>76</v>
      </c>
    </row>
    <row r="2" spans="2:10" ht="13.5" thickBot="1">
      <c r="B2" s="52" t="s">
        <v>1177</v>
      </c>
      <c r="C2" s="175">
        <f>SUM(H11:H46)</f>
        <v>266</v>
      </c>
      <c r="D2" s="176"/>
      <c r="E2" s="37" t="s">
        <v>1178</v>
      </c>
      <c r="J2" s="23" t="s">
        <v>330</v>
      </c>
    </row>
    <row r="3" spans="2:10" ht="13.5" thickBot="1">
      <c r="B3" s="52" t="s">
        <v>1176</v>
      </c>
      <c r="C3" s="177">
        <f>SUM(I11:I46)</f>
        <v>56.5</v>
      </c>
      <c r="D3" s="178"/>
      <c r="E3" s="37" t="s">
        <v>1119</v>
      </c>
      <c r="J3" s="23" t="s">
        <v>331</v>
      </c>
    </row>
    <row r="4" ht="11.25">
      <c r="J4" s="23" t="s">
        <v>332</v>
      </c>
    </row>
    <row r="5" ht="11.25">
      <c r="J5" s="23" t="s">
        <v>333</v>
      </c>
    </row>
    <row r="6" ht="11.25">
      <c r="J6" s="23" t="s">
        <v>334</v>
      </c>
    </row>
    <row r="7" spans="1:10" ht="11.25">
      <c r="A7" s="21" t="s">
        <v>1120</v>
      </c>
      <c r="J7" s="23" t="s">
        <v>1010</v>
      </c>
    </row>
    <row r="8" ht="11.25">
      <c r="J8" s="23" t="s">
        <v>1009</v>
      </c>
    </row>
    <row r="9" spans="1:28" ht="12" hidden="1" thickBot="1">
      <c r="A9" s="13"/>
      <c r="B9" s="32" t="s">
        <v>608</v>
      </c>
      <c r="C9" s="46">
        <f>HLOOKUP(C10,equipment!C22:AL23,2,FALSE)</f>
        <v>2</v>
      </c>
      <c r="D9" s="46">
        <f>HLOOKUP(D10,equipment!D22:AM23,2,FALSE)</f>
        <v>3</v>
      </c>
      <c r="E9" s="46">
        <f>HLOOKUP(E10,equipment!E22:AN23,2,FALSE)</f>
        <v>4</v>
      </c>
      <c r="F9" s="46">
        <f>HLOOKUP(F10,equipment!F22:AO23,2,FALSE)</f>
        <v>5</v>
      </c>
      <c r="G9" s="46">
        <f>HLOOKUP(G10,equipment!G22:AP23,2,FALSE)</f>
        <v>6</v>
      </c>
      <c r="H9" s="46">
        <f>HLOOKUP(H10,equipment!H22:AQ23,2,FALSE)</f>
        <v>7</v>
      </c>
      <c r="I9" s="46">
        <f>HLOOKUP(I10,equipment!I22:AR23,2,FALSE)</f>
        <v>8</v>
      </c>
      <c r="J9" s="46">
        <f>HLOOKUP(J10,equipment!J22:AS23,2,FALSE)</f>
        <v>9</v>
      </c>
      <c r="K9" s="47">
        <f>HLOOKUP(K10,equipment!K22:AT23,2,FALSE)</f>
        <v>10</v>
      </c>
      <c r="L9" s="46">
        <f>HLOOKUP(L10,equipment!L22:AU23,2,FALSE)</f>
        <v>11</v>
      </c>
      <c r="M9" s="46">
        <f>HLOOKUP(M10,equipment!M22:AV23,2,FALSE)</f>
        <v>12</v>
      </c>
      <c r="N9" s="46">
        <f>HLOOKUP(N10,equipment!N22:AW23,2,FALSE)</f>
        <v>13</v>
      </c>
      <c r="O9" s="47">
        <f>HLOOKUP(O10,equipment!O22:AX23,2,FALSE)</f>
        <v>14</v>
      </c>
      <c r="P9" s="46" t="e">
        <f>HLOOKUP(P10,equipment!P22:AY23,2,FALSE)</f>
        <v>#N/A</v>
      </c>
      <c r="Q9" s="46" t="e">
        <f>HLOOKUP(Q10,equipment!Q22:AZ23,2,FALSE)</f>
        <v>#N/A</v>
      </c>
      <c r="R9" s="47">
        <f>HLOOKUP(R10,equipment!R22:BA23,2,FALSE)</f>
        <v>17</v>
      </c>
      <c r="S9" s="46" t="e">
        <f>HLOOKUP(S10,equipment!S22:BB23,2,FALSE)</f>
        <v>#N/A</v>
      </c>
      <c r="T9" s="46" t="e">
        <f>HLOOKUP(T10,equipment!T22:BC23,2,FALSE)</f>
        <v>#N/A</v>
      </c>
      <c r="U9" s="46">
        <f>HLOOKUP(U10,equipment!U22:BD23,2,FALSE)</f>
        <v>20</v>
      </c>
      <c r="V9" s="33" t="e">
        <f>HLOOKUP(V10,equipment!V22:BE23,2,FALSE)</f>
        <v>#N/A</v>
      </c>
      <c r="W9" s="33" t="e">
        <f>HLOOKUP(W10,equipment!W22:BF23,2,FALSE)</f>
        <v>#N/A</v>
      </c>
      <c r="X9" s="33" t="e">
        <f>HLOOKUP(X10,equipment!X22:BG23,2,FALSE)</f>
        <v>#N/A</v>
      </c>
      <c r="Y9" s="33" t="e">
        <f>HLOOKUP(Y10,equipment!Y22:BH23,2,FALSE)</f>
        <v>#N/A</v>
      </c>
      <c r="Z9" s="33" t="e">
        <f>HLOOKUP(Z10,equipment!Z22:BI23,2,FALSE)</f>
        <v>#N/A</v>
      </c>
      <c r="AA9" s="33" t="e">
        <f>HLOOKUP(AA10,equipment!AA22:BJ23,2,FALSE)</f>
        <v>#N/A</v>
      </c>
      <c r="AB9" s="33" t="e">
        <f>HLOOKUP(AB10,equipment!AB22:BK23,2,FALSE)</f>
        <v>#N/A</v>
      </c>
    </row>
    <row r="10" spans="1:21" s="36" customFormat="1" ht="56.25" thickBot="1">
      <c r="A10" s="34" t="s">
        <v>427</v>
      </c>
      <c r="B10" s="34" t="s">
        <v>428</v>
      </c>
      <c r="C10" s="35" t="s">
        <v>72</v>
      </c>
      <c r="D10" s="35" t="s">
        <v>73</v>
      </c>
      <c r="E10" s="35" t="s">
        <v>967</v>
      </c>
      <c r="F10" s="35" t="s">
        <v>431</v>
      </c>
      <c r="G10" s="35" t="s">
        <v>432</v>
      </c>
      <c r="H10" s="35" t="s">
        <v>782</v>
      </c>
      <c r="I10" s="35" t="s">
        <v>1119</v>
      </c>
      <c r="J10" s="35" t="s">
        <v>76</v>
      </c>
      <c r="K10" s="43" t="s">
        <v>609</v>
      </c>
      <c r="L10" s="35" t="s">
        <v>453</v>
      </c>
      <c r="M10" s="35" t="s">
        <v>752</v>
      </c>
      <c r="N10" s="35" t="s">
        <v>755</v>
      </c>
      <c r="O10" s="43" t="s">
        <v>774</v>
      </c>
      <c r="P10" s="35"/>
      <c r="Q10" s="35"/>
      <c r="R10" s="43" t="s">
        <v>64</v>
      </c>
      <c r="S10" s="35"/>
      <c r="T10" s="35"/>
      <c r="U10" s="35" t="s">
        <v>68</v>
      </c>
    </row>
    <row r="11" spans="1:21" ht="12" thickTop="1">
      <c r="A11" s="94" t="s">
        <v>1169</v>
      </c>
      <c r="B11" s="95" t="s">
        <v>601</v>
      </c>
      <c r="C11" s="48">
        <f aca="true" t="shared" si="0" ref="C11:R20">IF(ISNA((VLOOKUP($B11,Equipment_table,C$9,FALSE))),"",(VLOOKUP($B11,Equipment_table,C$9,FALSE)))</f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13</v>
      </c>
      <c r="I11" s="48">
        <f t="shared" si="0"/>
        <v>4</v>
      </c>
      <c r="J11" s="48" t="str">
        <f t="shared" si="0"/>
        <v>c</v>
      </c>
      <c r="K11" s="48" t="str">
        <f t="shared" si="0"/>
        <v>Breath in h2o for 2 hrs.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 t="e">
        <f t="shared" si="0"/>
        <v>#REF!</v>
      </c>
      <c r="Q11" s="48" t="e">
        <f t="shared" si="0"/>
        <v>#REF!</v>
      </c>
      <c r="R11" s="48">
        <f t="shared" si="0"/>
        <v>0</v>
      </c>
      <c r="S11" s="48" t="e">
        <f aca="true" t="shared" si="1" ref="S11:T30">(VLOOKUP($B11,Equipment_table,S$9,FALSE))</f>
        <v>#REF!</v>
      </c>
      <c r="T11" s="48" t="e">
        <f t="shared" si="1"/>
        <v>#REF!</v>
      </c>
      <c r="U11" s="48">
        <f aca="true" t="shared" si="2" ref="U11:U46">IF(ISNA((VLOOKUP($B11,Equipment_table,U$9,FALSE))),"",(VLOOKUP($B11,Equipment_table,U$9,FALSE)))</f>
        <v>0</v>
      </c>
    </row>
    <row r="12" spans="1:21" ht="11.25">
      <c r="A12" s="94" t="s">
        <v>1059</v>
      </c>
      <c r="B12" s="94" t="s">
        <v>889</v>
      </c>
      <c r="C12" s="48" t="str">
        <f t="shared" si="0"/>
        <v>d8+2</v>
      </c>
      <c r="D12" s="48">
        <f t="shared" si="0"/>
        <v>100</v>
      </c>
      <c r="E12" s="48">
        <f t="shared" si="0"/>
        <v>0</v>
      </c>
      <c r="F12" s="48" t="str">
        <f t="shared" si="0"/>
        <v>12+1</v>
      </c>
      <c r="G12" s="48">
        <f t="shared" si="0"/>
        <v>3</v>
      </c>
      <c r="H12" s="48">
        <f t="shared" si="0"/>
        <v>18</v>
      </c>
      <c r="I12" s="48">
        <f t="shared" si="0"/>
        <v>4.5</v>
      </c>
      <c r="J12" s="48" t="str">
        <f t="shared" si="0"/>
        <v>e</v>
      </c>
      <c r="K12" s="48">
        <f t="shared" si="0"/>
        <v>0</v>
      </c>
      <c r="L12" s="48">
        <f t="shared" si="0"/>
        <v>0</v>
      </c>
      <c r="M12" s="48">
        <f t="shared" si="0"/>
        <v>0</v>
      </c>
      <c r="N12" s="48">
        <f t="shared" si="0"/>
        <v>0</v>
      </c>
      <c r="O12" s="48">
        <f t="shared" si="0"/>
        <v>0</v>
      </c>
      <c r="P12" s="48" t="e">
        <f t="shared" si="0"/>
        <v>#REF!</v>
      </c>
      <c r="Q12" s="48" t="e">
        <f t="shared" si="0"/>
        <v>#REF!</v>
      </c>
      <c r="R12" s="48" t="str">
        <f t="shared" si="0"/>
        <v>Man-stopper</v>
      </c>
      <c r="S12" s="48" t="e">
        <f t="shared" si="1"/>
        <v>#REF!</v>
      </c>
      <c r="T12" s="48" t="e">
        <f t="shared" si="1"/>
        <v>#REF!</v>
      </c>
      <c r="U12" s="48" t="str">
        <f t="shared" si="2"/>
        <v>Semi-Auto</v>
      </c>
    </row>
    <row r="13" spans="1:21" ht="11.25">
      <c r="A13" s="94" t="s">
        <v>597</v>
      </c>
      <c r="B13" s="94" t="s">
        <v>1104</v>
      </c>
      <c r="C13" s="48">
        <f t="shared" si="0"/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110</v>
      </c>
      <c r="I13" s="48">
        <f t="shared" si="0"/>
        <v>20</v>
      </c>
      <c r="J13" s="48" t="str">
        <f t="shared" si="0"/>
        <v>c</v>
      </c>
      <c r="K13" s="48" t="str">
        <f t="shared" si="0"/>
        <v>1 month infirmary Stock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 t="e">
        <f t="shared" si="0"/>
        <v>#REF!</v>
      </c>
      <c r="Q13" s="48" t="e">
        <f t="shared" si="0"/>
        <v>#REF!</v>
      </c>
      <c r="R13" s="48">
        <f t="shared" si="0"/>
        <v>0</v>
      </c>
      <c r="S13" s="48" t="e">
        <f t="shared" si="1"/>
        <v>#REF!</v>
      </c>
      <c r="T13" s="48" t="e">
        <f t="shared" si="1"/>
        <v>#REF!</v>
      </c>
      <c r="U13" s="48">
        <f t="shared" si="2"/>
        <v>0</v>
      </c>
    </row>
    <row r="14" spans="1:21" ht="11.25">
      <c r="A14" s="94" t="s">
        <v>1000</v>
      </c>
      <c r="B14" s="94" t="s">
        <v>784</v>
      </c>
      <c r="C14" s="48">
        <f t="shared" si="0"/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2300</v>
      </c>
      <c r="H14" s="48">
        <f t="shared" si="0"/>
        <v>92</v>
      </c>
      <c r="I14" s="48">
        <f t="shared" si="0"/>
        <v>24</v>
      </c>
      <c r="J14" s="48" t="str">
        <f t="shared" si="0"/>
        <v>c</v>
      </c>
      <c r="K14" s="48">
        <f t="shared" si="0"/>
        <v>0</v>
      </c>
      <c r="L14" s="48">
        <f t="shared" si="0"/>
        <v>0</v>
      </c>
      <c r="M14" s="48" t="str">
        <f t="shared" si="0"/>
        <v>3w</v>
      </c>
      <c r="N14" s="48">
        <f t="shared" si="0"/>
        <v>0</v>
      </c>
      <c r="O14" s="48" t="str">
        <f t="shared" si="0"/>
        <v>-1 Agility, -1 Alertness</v>
      </c>
      <c r="P14" s="48" t="e">
        <f t="shared" si="0"/>
        <v>#REF!</v>
      </c>
      <c r="Q14" s="48" t="e">
        <f t="shared" si="0"/>
        <v>#REF!</v>
      </c>
      <c r="R14" s="48">
        <f t="shared" si="0"/>
        <v>0</v>
      </c>
      <c r="S14" s="48" t="e">
        <f t="shared" si="1"/>
        <v>#REF!</v>
      </c>
      <c r="T14" s="48" t="e">
        <f t="shared" si="1"/>
        <v>#REF!</v>
      </c>
      <c r="U14" s="48">
        <f t="shared" si="2"/>
        <v>0</v>
      </c>
    </row>
    <row r="15" spans="1:21" ht="11.25">
      <c r="A15" s="94" t="s">
        <v>600</v>
      </c>
      <c r="B15" s="94" t="s">
        <v>601</v>
      </c>
      <c r="C15" s="48">
        <f t="shared" si="0"/>
        <v>0</v>
      </c>
      <c r="D15" s="48">
        <f t="shared" si="0"/>
        <v>0</v>
      </c>
      <c r="E15" s="48">
        <f t="shared" si="0"/>
        <v>0</v>
      </c>
      <c r="F15" s="48">
        <f t="shared" si="0"/>
        <v>0</v>
      </c>
      <c r="G15" s="48">
        <f t="shared" si="0"/>
        <v>0</v>
      </c>
      <c r="H15" s="48">
        <f t="shared" si="0"/>
        <v>13</v>
      </c>
      <c r="I15" s="48">
        <f t="shared" si="0"/>
        <v>4</v>
      </c>
      <c r="J15" s="48" t="str">
        <f t="shared" si="0"/>
        <v>c</v>
      </c>
      <c r="K15" s="48" t="str">
        <f t="shared" si="0"/>
        <v>Breath in h2o for 2 hrs.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 t="e">
        <f t="shared" si="0"/>
        <v>#REF!</v>
      </c>
      <c r="Q15" s="48" t="e">
        <f t="shared" si="0"/>
        <v>#REF!</v>
      </c>
      <c r="R15" s="48">
        <f t="shared" si="0"/>
        <v>0</v>
      </c>
      <c r="S15" s="48" t="e">
        <f t="shared" si="1"/>
        <v>#REF!</v>
      </c>
      <c r="T15" s="48" t="e">
        <f t="shared" si="1"/>
        <v>#REF!</v>
      </c>
      <c r="U15" s="48">
        <f t="shared" si="2"/>
        <v>0</v>
      </c>
    </row>
    <row r="16" spans="1:21" ht="11.25">
      <c r="A16" s="94" t="s">
        <v>1305</v>
      </c>
      <c r="B16" s="94" t="s">
        <v>1362</v>
      </c>
      <c r="C16" s="48">
        <f t="shared" si="0"/>
        <v>0</v>
      </c>
      <c r="D16" s="48">
        <f t="shared" si="0"/>
        <v>0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48">
        <f t="shared" si="0"/>
        <v>20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 t="e">
        <f t="shared" si="0"/>
        <v>#REF!</v>
      </c>
      <c r="Q16" s="48" t="e">
        <f t="shared" si="0"/>
        <v>#REF!</v>
      </c>
      <c r="R16" s="48">
        <f t="shared" si="0"/>
        <v>0</v>
      </c>
      <c r="S16" s="48" t="e">
        <f t="shared" si="1"/>
        <v>#REF!</v>
      </c>
      <c r="T16" s="48" t="e">
        <f t="shared" si="1"/>
        <v>#REF!</v>
      </c>
      <c r="U16" s="48">
        <f t="shared" si="2"/>
        <v>0</v>
      </c>
    </row>
    <row r="17" spans="1:21" ht="11.25">
      <c r="A17" s="94"/>
      <c r="B17" s="94"/>
      <c r="C17" s="48">
        <f t="shared" si="0"/>
      </c>
      <c r="D17" s="48">
        <f t="shared" si="0"/>
      </c>
      <c r="E17" s="48">
        <f t="shared" si="0"/>
      </c>
      <c r="F17" s="48">
        <f t="shared" si="0"/>
      </c>
      <c r="G17" s="48">
        <f t="shared" si="0"/>
      </c>
      <c r="H17" s="48">
        <f t="shared" si="0"/>
      </c>
      <c r="I17" s="48">
        <f t="shared" si="0"/>
      </c>
      <c r="J17" s="48">
        <f t="shared" si="0"/>
      </c>
      <c r="K17" s="48">
        <f t="shared" si="0"/>
      </c>
      <c r="L17" s="48">
        <f t="shared" si="0"/>
      </c>
      <c r="M17" s="48">
        <f t="shared" si="0"/>
      </c>
      <c r="N17" s="48">
        <f t="shared" si="0"/>
      </c>
      <c r="O17" s="48">
        <f t="shared" si="0"/>
      </c>
      <c r="P17" s="48">
        <f t="shared" si="0"/>
      </c>
      <c r="Q17" s="48">
        <f t="shared" si="0"/>
      </c>
      <c r="R17" s="48">
        <f t="shared" si="0"/>
      </c>
      <c r="S17" s="48" t="e">
        <f t="shared" si="1"/>
        <v>#N/A</v>
      </c>
      <c r="T17" s="48" t="e">
        <f t="shared" si="1"/>
        <v>#N/A</v>
      </c>
      <c r="U17" s="48">
        <f t="shared" si="2"/>
      </c>
    </row>
    <row r="18" spans="1:21" ht="11.25">
      <c r="A18" s="94"/>
      <c r="B18" s="94"/>
      <c r="C18" s="48">
        <f t="shared" si="0"/>
      </c>
      <c r="D18" s="48">
        <f t="shared" si="0"/>
      </c>
      <c r="E18" s="48">
        <f t="shared" si="0"/>
      </c>
      <c r="F18" s="48">
        <f t="shared" si="0"/>
      </c>
      <c r="G18" s="48">
        <f t="shared" si="0"/>
      </c>
      <c r="H18" s="48">
        <f t="shared" si="0"/>
      </c>
      <c r="I18" s="48">
        <f t="shared" si="0"/>
      </c>
      <c r="J18" s="48">
        <f t="shared" si="0"/>
      </c>
      <c r="K18" s="48">
        <f t="shared" si="0"/>
      </c>
      <c r="L18" s="48">
        <f t="shared" si="0"/>
      </c>
      <c r="M18" s="48">
        <f t="shared" si="0"/>
      </c>
      <c r="N18" s="48">
        <f t="shared" si="0"/>
      </c>
      <c r="O18" s="48">
        <f t="shared" si="0"/>
      </c>
      <c r="P18" s="48">
        <f t="shared" si="0"/>
      </c>
      <c r="Q18" s="48">
        <f t="shared" si="0"/>
      </c>
      <c r="R18" s="48">
        <f t="shared" si="0"/>
      </c>
      <c r="S18" s="48" t="e">
        <f t="shared" si="1"/>
        <v>#N/A</v>
      </c>
      <c r="T18" s="48" t="e">
        <f t="shared" si="1"/>
        <v>#N/A</v>
      </c>
      <c r="U18" s="48">
        <f t="shared" si="2"/>
      </c>
    </row>
    <row r="19" spans="1:21" ht="11.25">
      <c r="A19" s="94"/>
      <c r="B19" s="94"/>
      <c r="C19" s="48">
        <f t="shared" si="0"/>
      </c>
      <c r="D19" s="48">
        <f t="shared" si="0"/>
      </c>
      <c r="E19" s="48">
        <f t="shared" si="0"/>
      </c>
      <c r="F19" s="48">
        <f t="shared" si="0"/>
      </c>
      <c r="G19" s="48">
        <f t="shared" si="0"/>
      </c>
      <c r="H19" s="48">
        <f t="shared" si="0"/>
      </c>
      <c r="I19" s="48">
        <f t="shared" si="0"/>
      </c>
      <c r="J19" s="48">
        <f t="shared" si="0"/>
      </c>
      <c r="K19" s="48">
        <f t="shared" si="0"/>
      </c>
      <c r="L19" s="48">
        <f t="shared" si="0"/>
      </c>
      <c r="M19" s="48">
        <f t="shared" si="0"/>
      </c>
      <c r="N19" s="48">
        <f t="shared" si="0"/>
      </c>
      <c r="O19" s="48">
        <f t="shared" si="0"/>
      </c>
      <c r="P19" s="48">
        <f t="shared" si="0"/>
      </c>
      <c r="Q19" s="48">
        <f t="shared" si="0"/>
      </c>
      <c r="R19" s="48">
        <f t="shared" si="0"/>
      </c>
      <c r="S19" s="48" t="e">
        <f t="shared" si="1"/>
        <v>#N/A</v>
      </c>
      <c r="T19" s="48" t="e">
        <f t="shared" si="1"/>
        <v>#N/A</v>
      </c>
      <c r="U19" s="48">
        <f t="shared" si="2"/>
      </c>
    </row>
    <row r="20" spans="1:21" ht="11.25">
      <c r="A20" s="94"/>
      <c r="B20" s="94"/>
      <c r="C20" s="48">
        <f t="shared" si="0"/>
      </c>
      <c r="D20" s="48">
        <f t="shared" si="0"/>
      </c>
      <c r="E20" s="48">
        <f t="shared" si="0"/>
      </c>
      <c r="F20" s="48">
        <f t="shared" si="0"/>
      </c>
      <c r="G20" s="48">
        <f t="shared" si="0"/>
      </c>
      <c r="H20" s="48">
        <f t="shared" si="0"/>
      </c>
      <c r="I20" s="48">
        <f t="shared" si="0"/>
      </c>
      <c r="J20" s="48">
        <f t="shared" si="0"/>
      </c>
      <c r="K20" s="48">
        <f t="shared" si="0"/>
      </c>
      <c r="L20" s="48">
        <f t="shared" si="0"/>
      </c>
      <c r="M20" s="48">
        <f t="shared" si="0"/>
      </c>
      <c r="N20" s="48">
        <f t="shared" si="0"/>
      </c>
      <c r="O20" s="48">
        <f t="shared" si="0"/>
      </c>
      <c r="P20" s="48">
        <f t="shared" si="0"/>
      </c>
      <c r="Q20" s="48">
        <f t="shared" si="0"/>
      </c>
      <c r="R20" s="48">
        <f t="shared" si="0"/>
      </c>
      <c r="S20" s="48" t="e">
        <f t="shared" si="1"/>
        <v>#N/A</v>
      </c>
      <c r="T20" s="48" t="e">
        <f t="shared" si="1"/>
        <v>#N/A</v>
      </c>
      <c r="U20" s="48">
        <f t="shared" si="2"/>
      </c>
    </row>
    <row r="21" spans="1:21" ht="11.25">
      <c r="A21" s="94"/>
      <c r="B21" s="94"/>
      <c r="C21" s="48">
        <f aca="true" t="shared" si="3" ref="C21:R30">IF(ISNA((VLOOKUP($B21,Equipment_table,C$9,FALSE))),"",(VLOOKUP($B21,Equipment_table,C$9,FALSE)))</f>
      </c>
      <c r="D21" s="48">
        <f t="shared" si="3"/>
      </c>
      <c r="E21" s="48">
        <f t="shared" si="3"/>
      </c>
      <c r="F21" s="48">
        <f t="shared" si="3"/>
      </c>
      <c r="G21" s="48">
        <f t="shared" si="3"/>
      </c>
      <c r="H21" s="48">
        <f t="shared" si="3"/>
      </c>
      <c r="I21" s="48">
        <f t="shared" si="3"/>
      </c>
      <c r="J21" s="48">
        <f t="shared" si="3"/>
      </c>
      <c r="K21" s="48">
        <f t="shared" si="3"/>
      </c>
      <c r="L21" s="48">
        <f t="shared" si="3"/>
      </c>
      <c r="M21" s="48">
        <f t="shared" si="3"/>
      </c>
      <c r="N21" s="48">
        <f t="shared" si="3"/>
      </c>
      <c r="O21" s="48">
        <f t="shared" si="3"/>
      </c>
      <c r="P21" s="48">
        <f t="shared" si="3"/>
      </c>
      <c r="Q21" s="48">
        <f t="shared" si="3"/>
      </c>
      <c r="R21" s="48">
        <f t="shared" si="3"/>
      </c>
      <c r="S21" s="48" t="e">
        <f t="shared" si="1"/>
        <v>#N/A</v>
      </c>
      <c r="T21" s="48" t="e">
        <f t="shared" si="1"/>
        <v>#N/A</v>
      </c>
      <c r="U21" s="48">
        <f t="shared" si="2"/>
      </c>
    </row>
    <row r="22" spans="1:21" ht="11.25">
      <c r="A22" s="94"/>
      <c r="B22" s="94"/>
      <c r="C22" s="48">
        <f t="shared" si="3"/>
      </c>
      <c r="D22" s="48">
        <f t="shared" si="3"/>
      </c>
      <c r="E22" s="48">
        <f t="shared" si="3"/>
      </c>
      <c r="F22" s="48">
        <f t="shared" si="3"/>
      </c>
      <c r="G22" s="48">
        <f t="shared" si="3"/>
      </c>
      <c r="H22" s="48">
        <f t="shared" si="3"/>
      </c>
      <c r="I22" s="48">
        <f t="shared" si="3"/>
      </c>
      <c r="J22" s="48">
        <f t="shared" si="3"/>
      </c>
      <c r="K22" s="48">
        <f t="shared" si="3"/>
      </c>
      <c r="L22" s="48">
        <f t="shared" si="3"/>
      </c>
      <c r="M22" s="48">
        <f t="shared" si="3"/>
      </c>
      <c r="N22" s="48">
        <f t="shared" si="3"/>
      </c>
      <c r="O22" s="48">
        <f t="shared" si="3"/>
      </c>
      <c r="P22" s="48">
        <f t="shared" si="3"/>
      </c>
      <c r="Q22" s="48">
        <f t="shared" si="3"/>
      </c>
      <c r="R22" s="48">
        <f t="shared" si="3"/>
      </c>
      <c r="S22" s="48" t="e">
        <f t="shared" si="1"/>
        <v>#N/A</v>
      </c>
      <c r="T22" s="48" t="e">
        <f t="shared" si="1"/>
        <v>#N/A</v>
      </c>
      <c r="U22" s="48">
        <f t="shared" si="2"/>
      </c>
    </row>
    <row r="23" spans="1:21" ht="11.25">
      <c r="A23" s="94"/>
      <c r="B23" s="94"/>
      <c r="C23" s="48">
        <f t="shared" si="3"/>
      </c>
      <c r="D23" s="48">
        <f t="shared" si="3"/>
      </c>
      <c r="E23" s="48">
        <f t="shared" si="3"/>
      </c>
      <c r="F23" s="48">
        <f t="shared" si="3"/>
      </c>
      <c r="G23" s="48">
        <f t="shared" si="3"/>
      </c>
      <c r="H23" s="48">
        <f t="shared" si="3"/>
      </c>
      <c r="I23" s="48">
        <f t="shared" si="3"/>
      </c>
      <c r="J23" s="48">
        <f t="shared" si="3"/>
      </c>
      <c r="K23" s="48">
        <f t="shared" si="3"/>
      </c>
      <c r="L23" s="48">
        <f t="shared" si="3"/>
      </c>
      <c r="M23" s="48">
        <f t="shared" si="3"/>
      </c>
      <c r="N23" s="48">
        <f t="shared" si="3"/>
      </c>
      <c r="O23" s="48">
        <f t="shared" si="3"/>
      </c>
      <c r="P23" s="48">
        <f t="shared" si="3"/>
      </c>
      <c r="Q23" s="48">
        <f t="shared" si="3"/>
      </c>
      <c r="R23" s="48">
        <f t="shared" si="3"/>
      </c>
      <c r="S23" s="48" t="e">
        <f t="shared" si="1"/>
        <v>#N/A</v>
      </c>
      <c r="T23" s="48" t="e">
        <f t="shared" si="1"/>
        <v>#N/A</v>
      </c>
      <c r="U23" s="48">
        <f t="shared" si="2"/>
      </c>
    </row>
    <row r="24" spans="1:21" ht="11.25">
      <c r="A24" s="94"/>
      <c r="B24" s="94"/>
      <c r="C24" s="48">
        <f t="shared" si="3"/>
      </c>
      <c r="D24" s="48">
        <f t="shared" si="3"/>
      </c>
      <c r="E24" s="48">
        <f t="shared" si="3"/>
      </c>
      <c r="F24" s="48">
        <f t="shared" si="3"/>
      </c>
      <c r="G24" s="48">
        <f t="shared" si="3"/>
      </c>
      <c r="H24" s="48">
        <f t="shared" si="3"/>
      </c>
      <c r="I24" s="48">
        <f t="shared" si="3"/>
      </c>
      <c r="J24" s="48">
        <f t="shared" si="3"/>
      </c>
      <c r="K24" s="48">
        <f t="shared" si="3"/>
      </c>
      <c r="L24" s="48">
        <f t="shared" si="3"/>
      </c>
      <c r="M24" s="48">
        <f t="shared" si="3"/>
      </c>
      <c r="N24" s="48">
        <f t="shared" si="3"/>
      </c>
      <c r="O24" s="48">
        <f t="shared" si="3"/>
      </c>
      <c r="P24" s="48">
        <f t="shared" si="3"/>
      </c>
      <c r="Q24" s="48">
        <f t="shared" si="3"/>
      </c>
      <c r="R24" s="48">
        <f t="shared" si="3"/>
      </c>
      <c r="S24" s="48" t="e">
        <f t="shared" si="1"/>
        <v>#N/A</v>
      </c>
      <c r="T24" s="48" t="e">
        <f t="shared" si="1"/>
        <v>#N/A</v>
      </c>
      <c r="U24" s="48">
        <f t="shared" si="2"/>
      </c>
    </row>
    <row r="25" spans="1:21" ht="11.25">
      <c r="A25" s="94"/>
      <c r="B25" s="94"/>
      <c r="C25" s="48">
        <f t="shared" si="3"/>
      </c>
      <c r="D25" s="48">
        <f t="shared" si="3"/>
      </c>
      <c r="E25" s="48">
        <f t="shared" si="3"/>
      </c>
      <c r="F25" s="48">
        <f t="shared" si="3"/>
      </c>
      <c r="G25" s="48">
        <f t="shared" si="3"/>
      </c>
      <c r="H25" s="48">
        <f t="shared" si="3"/>
      </c>
      <c r="I25" s="48">
        <f t="shared" si="3"/>
      </c>
      <c r="J25" s="48">
        <f t="shared" si="3"/>
      </c>
      <c r="K25" s="48">
        <f t="shared" si="3"/>
      </c>
      <c r="L25" s="48">
        <f t="shared" si="3"/>
      </c>
      <c r="M25" s="48">
        <f t="shared" si="3"/>
      </c>
      <c r="N25" s="48">
        <f t="shared" si="3"/>
      </c>
      <c r="O25" s="48">
        <f t="shared" si="3"/>
      </c>
      <c r="P25" s="48">
        <f t="shared" si="3"/>
      </c>
      <c r="Q25" s="48">
        <f t="shared" si="3"/>
      </c>
      <c r="R25" s="48">
        <f t="shared" si="3"/>
      </c>
      <c r="S25" s="48" t="e">
        <f t="shared" si="1"/>
        <v>#N/A</v>
      </c>
      <c r="T25" s="48" t="e">
        <f t="shared" si="1"/>
        <v>#N/A</v>
      </c>
      <c r="U25" s="48">
        <f t="shared" si="2"/>
      </c>
    </row>
    <row r="26" spans="1:21" ht="11.25">
      <c r="A26" s="94"/>
      <c r="B26" s="94"/>
      <c r="C26" s="48">
        <f t="shared" si="3"/>
      </c>
      <c r="D26" s="48">
        <f t="shared" si="3"/>
      </c>
      <c r="E26" s="48">
        <f t="shared" si="3"/>
      </c>
      <c r="F26" s="48">
        <f t="shared" si="3"/>
      </c>
      <c r="G26" s="48">
        <f t="shared" si="3"/>
      </c>
      <c r="H26" s="48">
        <f t="shared" si="3"/>
      </c>
      <c r="I26" s="48">
        <f t="shared" si="3"/>
      </c>
      <c r="J26" s="48">
        <f t="shared" si="3"/>
      </c>
      <c r="K26" s="48">
        <f t="shared" si="3"/>
      </c>
      <c r="L26" s="48">
        <f t="shared" si="3"/>
      </c>
      <c r="M26" s="48">
        <f t="shared" si="3"/>
      </c>
      <c r="N26" s="48">
        <f t="shared" si="3"/>
      </c>
      <c r="O26" s="48">
        <f t="shared" si="3"/>
      </c>
      <c r="P26" s="48">
        <f t="shared" si="3"/>
      </c>
      <c r="Q26" s="48">
        <f t="shared" si="3"/>
      </c>
      <c r="R26" s="48">
        <f t="shared" si="3"/>
      </c>
      <c r="S26" s="48" t="e">
        <f t="shared" si="1"/>
        <v>#N/A</v>
      </c>
      <c r="T26" s="48" t="e">
        <f t="shared" si="1"/>
        <v>#N/A</v>
      </c>
      <c r="U26" s="48">
        <f t="shared" si="2"/>
      </c>
    </row>
    <row r="27" spans="1:21" ht="11.25">
      <c r="A27" s="94"/>
      <c r="B27" s="94"/>
      <c r="C27" s="48">
        <f t="shared" si="3"/>
      </c>
      <c r="D27" s="48">
        <f t="shared" si="3"/>
      </c>
      <c r="E27" s="48">
        <f t="shared" si="3"/>
      </c>
      <c r="F27" s="48">
        <f t="shared" si="3"/>
      </c>
      <c r="G27" s="48">
        <f t="shared" si="3"/>
      </c>
      <c r="H27" s="48">
        <f t="shared" si="3"/>
      </c>
      <c r="I27" s="48">
        <f t="shared" si="3"/>
      </c>
      <c r="J27" s="48">
        <f t="shared" si="3"/>
      </c>
      <c r="K27" s="48">
        <f t="shared" si="3"/>
      </c>
      <c r="L27" s="48">
        <f t="shared" si="3"/>
      </c>
      <c r="M27" s="48">
        <f t="shared" si="3"/>
      </c>
      <c r="N27" s="48">
        <f t="shared" si="3"/>
      </c>
      <c r="O27" s="48">
        <f t="shared" si="3"/>
      </c>
      <c r="P27" s="48">
        <f t="shared" si="3"/>
      </c>
      <c r="Q27" s="48">
        <f t="shared" si="3"/>
      </c>
      <c r="R27" s="48">
        <f t="shared" si="3"/>
      </c>
      <c r="S27" s="48" t="e">
        <f t="shared" si="1"/>
        <v>#N/A</v>
      </c>
      <c r="T27" s="48" t="e">
        <f t="shared" si="1"/>
        <v>#N/A</v>
      </c>
      <c r="U27" s="48">
        <f t="shared" si="2"/>
      </c>
    </row>
    <row r="28" spans="1:21" ht="11.25">
      <c r="A28" s="94"/>
      <c r="B28" s="94"/>
      <c r="C28" s="48">
        <f t="shared" si="3"/>
      </c>
      <c r="D28" s="48">
        <f t="shared" si="3"/>
      </c>
      <c r="E28" s="48">
        <f t="shared" si="3"/>
      </c>
      <c r="F28" s="48">
        <f t="shared" si="3"/>
      </c>
      <c r="G28" s="48">
        <f t="shared" si="3"/>
      </c>
      <c r="H28" s="48">
        <f t="shared" si="3"/>
      </c>
      <c r="I28" s="48">
        <f t="shared" si="3"/>
      </c>
      <c r="J28" s="48">
        <f t="shared" si="3"/>
      </c>
      <c r="K28" s="48">
        <f t="shared" si="3"/>
      </c>
      <c r="L28" s="48">
        <f t="shared" si="3"/>
      </c>
      <c r="M28" s="48">
        <f t="shared" si="3"/>
      </c>
      <c r="N28" s="48">
        <f t="shared" si="3"/>
      </c>
      <c r="O28" s="48">
        <f t="shared" si="3"/>
      </c>
      <c r="P28" s="48">
        <f t="shared" si="3"/>
      </c>
      <c r="Q28" s="48">
        <f t="shared" si="3"/>
      </c>
      <c r="R28" s="48">
        <f t="shared" si="3"/>
      </c>
      <c r="S28" s="48" t="e">
        <f t="shared" si="1"/>
        <v>#N/A</v>
      </c>
      <c r="T28" s="48" t="e">
        <f t="shared" si="1"/>
        <v>#N/A</v>
      </c>
      <c r="U28" s="48">
        <f t="shared" si="2"/>
      </c>
    </row>
    <row r="29" spans="1:21" ht="11.25">
      <c r="A29" s="94"/>
      <c r="B29" s="94"/>
      <c r="C29" s="48">
        <f t="shared" si="3"/>
      </c>
      <c r="D29" s="48">
        <f t="shared" si="3"/>
      </c>
      <c r="E29" s="48">
        <f t="shared" si="3"/>
      </c>
      <c r="F29" s="48">
        <f t="shared" si="3"/>
      </c>
      <c r="G29" s="48">
        <f t="shared" si="3"/>
      </c>
      <c r="H29" s="48">
        <f t="shared" si="3"/>
      </c>
      <c r="I29" s="48">
        <f t="shared" si="3"/>
      </c>
      <c r="J29" s="48">
        <f t="shared" si="3"/>
      </c>
      <c r="K29" s="48">
        <f t="shared" si="3"/>
      </c>
      <c r="L29" s="48">
        <f t="shared" si="3"/>
      </c>
      <c r="M29" s="48">
        <f t="shared" si="3"/>
      </c>
      <c r="N29" s="48">
        <f t="shared" si="3"/>
      </c>
      <c r="O29" s="48">
        <f t="shared" si="3"/>
      </c>
      <c r="P29" s="48">
        <f t="shared" si="3"/>
      </c>
      <c r="Q29" s="48">
        <f t="shared" si="3"/>
      </c>
      <c r="R29" s="48">
        <f t="shared" si="3"/>
      </c>
      <c r="S29" s="48" t="e">
        <f t="shared" si="1"/>
        <v>#N/A</v>
      </c>
      <c r="T29" s="48" t="e">
        <f t="shared" si="1"/>
        <v>#N/A</v>
      </c>
      <c r="U29" s="48">
        <f t="shared" si="2"/>
      </c>
    </row>
    <row r="30" spans="1:21" ht="11.25">
      <c r="A30" s="94"/>
      <c r="B30" s="94"/>
      <c r="C30" s="48">
        <f t="shared" si="3"/>
      </c>
      <c r="D30" s="48">
        <f t="shared" si="3"/>
      </c>
      <c r="E30" s="48">
        <f t="shared" si="3"/>
      </c>
      <c r="F30" s="48">
        <f t="shared" si="3"/>
      </c>
      <c r="G30" s="48">
        <f t="shared" si="3"/>
      </c>
      <c r="H30" s="48">
        <f t="shared" si="3"/>
      </c>
      <c r="I30" s="48">
        <f t="shared" si="3"/>
      </c>
      <c r="J30" s="48">
        <f t="shared" si="3"/>
      </c>
      <c r="K30" s="48">
        <f t="shared" si="3"/>
      </c>
      <c r="L30" s="48">
        <f t="shared" si="3"/>
      </c>
      <c r="M30" s="48">
        <f t="shared" si="3"/>
      </c>
      <c r="N30" s="48">
        <f t="shared" si="3"/>
      </c>
      <c r="O30" s="48">
        <f t="shared" si="3"/>
      </c>
      <c r="P30" s="48">
        <f t="shared" si="3"/>
      </c>
      <c r="Q30" s="48">
        <f t="shared" si="3"/>
      </c>
      <c r="R30" s="48">
        <f t="shared" si="3"/>
      </c>
      <c r="S30" s="48" t="e">
        <f t="shared" si="1"/>
        <v>#N/A</v>
      </c>
      <c r="T30" s="48" t="e">
        <f t="shared" si="1"/>
        <v>#N/A</v>
      </c>
      <c r="U30" s="48">
        <f t="shared" si="2"/>
      </c>
    </row>
    <row r="31" spans="1:21" ht="11.25">
      <c r="A31" s="94"/>
      <c r="B31" s="94"/>
      <c r="C31" s="48">
        <f aca="true" t="shared" si="4" ref="C31:R40">IF(ISNA((VLOOKUP($B31,Equipment_table,C$9,FALSE))),"",(VLOOKUP($B31,Equipment_table,C$9,FALSE)))</f>
      </c>
      <c r="D31" s="48">
        <f t="shared" si="4"/>
      </c>
      <c r="E31" s="48">
        <f t="shared" si="4"/>
      </c>
      <c r="F31" s="48">
        <f t="shared" si="4"/>
      </c>
      <c r="G31" s="48">
        <f t="shared" si="4"/>
      </c>
      <c r="H31" s="48">
        <f t="shared" si="4"/>
      </c>
      <c r="I31" s="48">
        <f t="shared" si="4"/>
      </c>
      <c r="J31" s="48">
        <f t="shared" si="4"/>
      </c>
      <c r="K31" s="48">
        <f t="shared" si="4"/>
      </c>
      <c r="L31" s="48">
        <f t="shared" si="4"/>
      </c>
      <c r="M31" s="48">
        <f t="shared" si="4"/>
      </c>
      <c r="N31" s="48">
        <f t="shared" si="4"/>
      </c>
      <c r="O31" s="48">
        <f t="shared" si="4"/>
      </c>
      <c r="P31" s="48">
        <f t="shared" si="4"/>
      </c>
      <c r="Q31" s="48">
        <f t="shared" si="4"/>
      </c>
      <c r="R31" s="48">
        <f t="shared" si="4"/>
      </c>
      <c r="S31" s="48" t="e">
        <f aca="true" t="shared" si="5" ref="S31:T46">(VLOOKUP($B31,Equipment_table,S$9,FALSE))</f>
        <v>#N/A</v>
      </c>
      <c r="T31" s="48" t="e">
        <f t="shared" si="5"/>
        <v>#N/A</v>
      </c>
      <c r="U31" s="48">
        <f t="shared" si="2"/>
      </c>
    </row>
    <row r="32" spans="1:21" ht="11.25">
      <c r="A32" s="94"/>
      <c r="B32" s="94"/>
      <c r="C32" s="48">
        <f t="shared" si="4"/>
      </c>
      <c r="D32" s="48">
        <f t="shared" si="4"/>
      </c>
      <c r="E32" s="48">
        <f t="shared" si="4"/>
      </c>
      <c r="F32" s="48">
        <f t="shared" si="4"/>
      </c>
      <c r="G32" s="48">
        <f t="shared" si="4"/>
      </c>
      <c r="H32" s="48">
        <f t="shared" si="4"/>
      </c>
      <c r="I32" s="48">
        <f t="shared" si="4"/>
      </c>
      <c r="J32" s="48">
        <f t="shared" si="4"/>
      </c>
      <c r="K32" s="48">
        <f t="shared" si="4"/>
      </c>
      <c r="L32" s="48">
        <f t="shared" si="4"/>
      </c>
      <c r="M32" s="48">
        <f t="shared" si="4"/>
      </c>
      <c r="N32" s="48">
        <f t="shared" si="4"/>
      </c>
      <c r="O32" s="48">
        <f t="shared" si="4"/>
      </c>
      <c r="P32" s="48">
        <f t="shared" si="4"/>
      </c>
      <c r="Q32" s="48">
        <f t="shared" si="4"/>
      </c>
      <c r="R32" s="48">
        <f t="shared" si="4"/>
      </c>
      <c r="S32" s="48" t="e">
        <f t="shared" si="5"/>
        <v>#N/A</v>
      </c>
      <c r="T32" s="48" t="e">
        <f t="shared" si="5"/>
        <v>#N/A</v>
      </c>
      <c r="U32" s="48">
        <f t="shared" si="2"/>
      </c>
    </row>
    <row r="33" spans="1:21" ht="11.25">
      <c r="A33" s="94"/>
      <c r="B33" s="94"/>
      <c r="C33" s="48">
        <f t="shared" si="4"/>
      </c>
      <c r="D33" s="48">
        <f t="shared" si="4"/>
      </c>
      <c r="E33" s="48">
        <f t="shared" si="4"/>
      </c>
      <c r="F33" s="48">
        <f t="shared" si="4"/>
      </c>
      <c r="G33" s="48">
        <f t="shared" si="4"/>
      </c>
      <c r="H33" s="48">
        <f t="shared" si="4"/>
      </c>
      <c r="I33" s="48">
        <f t="shared" si="4"/>
      </c>
      <c r="J33" s="48">
        <f t="shared" si="4"/>
      </c>
      <c r="K33" s="48">
        <f t="shared" si="4"/>
      </c>
      <c r="L33" s="48">
        <f t="shared" si="4"/>
      </c>
      <c r="M33" s="48">
        <f t="shared" si="4"/>
      </c>
      <c r="N33" s="48">
        <f t="shared" si="4"/>
      </c>
      <c r="O33" s="48">
        <f t="shared" si="4"/>
      </c>
      <c r="P33" s="48">
        <f t="shared" si="4"/>
      </c>
      <c r="Q33" s="48">
        <f t="shared" si="4"/>
      </c>
      <c r="R33" s="48">
        <f t="shared" si="4"/>
      </c>
      <c r="S33" s="48" t="e">
        <f t="shared" si="5"/>
        <v>#N/A</v>
      </c>
      <c r="T33" s="48" t="e">
        <f t="shared" si="5"/>
        <v>#N/A</v>
      </c>
      <c r="U33" s="48">
        <f t="shared" si="2"/>
      </c>
    </row>
    <row r="34" spans="1:21" ht="11.25">
      <c r="A34" s="94"/>
      <c r="B34" s="94"/>
      <c r="C34" s="48">
        <f t="shared" si="4"/>
      </c>
      <c r="D34" s="48">
        <f t="shared" si="4"/>
      </c>
      <c r="E34" s="48">
        <f t="shared" si="4"/>
      </c>
      <c r="F34" s="48">
        <f t="shared" si="4"/>
      </c>
      <c r="G34" s="48">
        <f t="shared" si="4"/>
      </c>
      <c r="H34" s="48">
        <f t="shared" si="4"/>
      </c>
      <c r="I34" s="48">
        <f t="shared" si="4"/>
      </c>
      <c r="J34" s="48">
        <f t="shared" si="4"/>
      </c>
      <c r="K34" s="48">
        <f t="shared" si="4"/>
      </c>
      <c r="L34" s="48">
        <f t="shared" si="4"/>
      </c>
      <c r="M34" s="48">
        <f t="shared" si="4"/>
      </c>
      <c r="N34" s="48">
        <f t="shared" si="4"/>
      </c>
      <c r="O34" s="48">
        <f t="shared" si="4"/>
      </c>
      <c r="P34" s="48">
        <f t="shared" si="4"/>
      </c>
      <c r="Q34" s="48">
        <f t="shared" si="4"/>
      </c>
      <c r="R34" s="48">
        <f t="shared" si="4"/>
      </c>
      <c r="S34" s="48" t="e">
        <f t="shared" si="5"/>
        <v>#N/A</v>
      </c>
      <c r="T34" s="48" t="e">
        <f t="shared" si="5"/>
        <v>#N/A</v>
      </c>
      <c r="U34" s="48">
        <f t="shared" si="2"/>
      </c>
    </row>
    <row r="35" spans="1:21" ht="11.25">
      <c r="A35" s="94"/>
      <c r="B35" s="94"/>
      <c r="C35" s="48">
        <f t="shared" si="4"/>
      </c>
      <c r="D35" s="48">
        <f t="shared" si="4"/>
      </c>
      <c r="E35" s="48">
        <f t="shared" si="4"/>
      </c>
      <c r="F35" s="48">
        <f t="shared" si="4"/>
      </c>
      <c r="G35" s="48">
        <f t="shared" si="4"/>
      </c>
      <c r="H35" s="48">
        <f t="shared" si="4"/>
      </c>
      <c r="I35" s="48">
        <f t="shared" si="4"/>
      </c>
      <c r="J35" s="48">
        <f t="shared" si="4"/>
      </c>
      <c r="K35" s="48">
        <f t="shared" si="4"/>
      </c>
      <c r="L35" s="48">
        <f t="shared" si="4"/>
      </c>
      <c r="M35" s="48">
        <f t="shared" si="4"/>
      </c>
      <c r="N35" s="48">
        <f t="shared" si="4"/>
      </c>
      <c r="O35" s="48">
        <f t="shared" si="4"/>
      </c>
      <c r="P35" s="48">
        <f t="shared" si="4"/>
      </c>
      <c r="Q35" s="48">
        <f t="shared" si="4"/>
      </c>
      <c r="R35" s="48">
        <f t="shared" si="4"/>
      </c>
      <c r="S35" s="48" t="e">
        <f t="shared" si="5"/>
        <v>#N/A</v>
      </c>
      <c r="T35" s="48" t="e">
        <f t="shared" si="5"/>
        <v>#N/A</v>
      </c>
      <c r="U35" s="48">
        <f t="shared" si="2"/>
      </c>
    </row>
    <row r="36" spans="1:21" ht="11.25">
      <c r="A36" s="94"/>
      <c r="B36" s="94"/>
      <c r="C36" s="48">
        <f t="shared" si="4"/>
      </c>
      <c r="D36" s="48">
        <f t="shared" si="4"/>
      </c>
      <c r="E36" s="48">
        <f t="shared" si="4"/>
      </c>
      <c r="F36" s="48">
        <f t="shared" si="4"/>
      </c>
      <c r="G36" s="48">
        <f t="shared" si="4"/>
      </c>
      <c r="H36" s="48">
        <f t="shared" si="4"/>
      </c>
      <c r="I36" s="48">
        <f t="shared" si="4"/>
      </c>
      <c r="J36" s="48">
        <f t="shared" si="4"/>
      </c>
      <c r="K36" s="48">
        <f t="shared" si="4"/>
      </c>
      <c r="L36" s="48">
        <f t="shared" si="4"/>
      </c>
      <c r="M36" s="48">
        <f t="shared" si="4"/>
      </c>
      <c r="N36" s="48">
        <f t="shared" si="4"/>
      </c>
      <c r="O36" s="48">
        <f t="shared" si="4"/>
      </c>
      <c r="P36" s="48">
        <f t="shared" si="4"/>
      </c>
      <c r="Q36" s="48">
        <f t="shared" si="4"/>
      </c>
      <c r="R36" s="48">
        <f t="shared" si="4"/>
      </c>
      <c r="S36" s="48" t="e">
        <f t="shared" si="5"/>
        <v>#N/A</v>
      </c>
      <c r="T36" s="48" t="e">
        <f t="shared" si="5"/>
        <v>#N/A</v>
      </c>
      <c r="U36" s="48">
        <f t="shared" si="2"/>
      </c>
    </row>
    <row r="37" spans="1:21" ht="11.25">
      <c r="A37" s="94"/>
      <c r="B37" s="94"/>
      <c r="C37" s="48">
        <f t="shared" si="4"/>
      </c>
      <c r="D37" s="48">
        <f t="shared" si="4"/>
      </c>
      <c r="E37" s="48">
        <f t="shared" si="4"/>
      </c>
      <c r="F37" s="48">
        <f t="shared" si="4"/>
      </c>
      <c r="G37" s="48">
        <f t="shared" si="4"/>
      </c>
      <c r="H37" s="48">
        <f t="shared" si="4"/>
      </c>
      <c r="I37" s="48">
        <f t="shared" si="4"/>
      </c>
      <c r="J37" s="48">
        <f t="shared" si="4"/>
      </c>
      <c r="K37" s="48">
        <f t="shared" si="4"/>
      </c>
      <c r="L37" s="48">
        <f t="shared" si="4"/>
      </c>
      <c r="M37" s="48">
        <f t="shared" si="4"/>
      </c>
      <c r="N37" s="48">
        <f t="shared" si="4"/>
      </c>
      <c r="O37" s="48">
        <f t="shared" si="4"/>
      </c>
      <c r="P37" s="48">
        <f t="shared" si="4"/>
      </c>
      <c r="Q37" s="48">
        <f t="shared" si="4"/>
      </c>
      <c r="R37" s="48">
        <f t="shared" si="4"/>
      </c>
      <c r="S37" s="48" t="e">
        <f t="shared" si="5"/>
        <v>#N/A</v>
      </c>
      <c r="T37" s="48" t="e">
        <f t="shared" si="5"/>
        <v>#N/A</v>
      </c>
      <c r="U37" s="48">
        <f t="shared" si="2"/>
      </c>
    </row>
    <row r="38" spans="1:21" ht="11.25">
      <c r="A38" s="94"/>
      <c r="B38" s="94"/>
      <c r="C38" s="48">
        <f t="shared" si="4"/>
      </c>
      <c r="D38" s="48">
        <f t="shared" si="4"/>
      </c>
      <c r="E38" s="48">
        <f t="shared" si="4"/>
      </c>
      <c r="F38" s="48">
        <f t="shared" si="4"/>
      </c>
      <c r="G38" s="48">
        <f t="shared" si="4"/>
      </c>
      <c r="H38" s="48">
        <f t="shared" si="4"/>
      </c>
      <c r="I38" s="48">
        <f t="shared" si="4"/>
      </c>
      <c r="J38" s="48">
        <f t="shared" si="4"/>
      </c>
      <c r="K38" s="48">
        <f t="shared" si="4"/>
      </c>
      <c r="L38" s="48">
        <f t="shared" si="4"/>
      </c>
      <c r="M38" s="48">
        <f t="shared" si="4"/>
      </c>
      <c r="N38" s="48">
        <f t="shared" si="4"/>
      </c>
      <c r="O38" s="48">
        <f t="shared" si="4"/>
      </c>
      <c r="P38" s="48">
        <f t="shared" si="4"/>
      </c>
      <c r="Q38" s="48">
        <f t="shared" si="4"/>
      </c>
      <c r="R38" s="48">
        <f t="shared" si="4"/>
      </c>
      <c r="S38" s="48" t="e">
        <f t="shared" si="5"/>
        <v>#N/A</v>
      </c>
      <c r="T38" s="48" t="e">
        <f t="shared" si="5"/>
        <v>#N/A</v>
      </c>
      <c r="U38" s="48">
        <f t="shared" si="2"/>
      </c>
    </row>
    <row r="39" spans="1:21" ht="11.25">
      <c r="A39" s="94"/>
      <c r="B39" s="94"/>
      <c r="C39" s="48">
        <f t="shared" si="4"/>
      </c>
      <c r="D39" s="48">
        <f t="shared" si="4"/>
      </c>
      <c r="E39" s="48">
        <f t="shared" si="4"/>
      </c>
      <c r="F39" s="48">
        <f t="shared" si="4"/>
      </c>
      <c r="G39" s="48">
        <f t="shared" si="4"/>
      </c>
      <c r="H39" s="48">
        <f t="shared" si="4"/>
      </c>
      <c r="I39" s="48">
        <f t="shared" si="4"/>
      </c>
      <c r="J39" s="48">
        <f t="shared" si="4"/>
      </c>
      <c r="K39" s="48">
        <f t="shared" si="4"/>
      </c>
      <c r="L39" s="48">
        <f t="shared" si="4"/>
      </c>
      <c r="M39" s="48">
        <f t="shared" si="4"/>
      </c>
      <c r="N39" s="48">
        <f t="shared" si="4"/>
      </c>
      <c r="O39" s="48">
        <f t="shared" si="4"/>
      </c>
      <c r="P39" s="48">
        <f t="shared" si="4"/>
      </c>
      <c r="Q39" s="48">
        <f t="shared" si="4"/>
      </c>
      <c r="R39" s="48">
        <f t="shared" si="4"/>
      </c>
      <c r="S39" s="48" t="e">
        <f t="shared" si="5"/>
        <v>#N/A</v>
      </c>
      <c r="T39" s="48" t="e">
        <f t="shared" si="5"/>
        <v>#N/A</v>
      </c>
      <c r="U39" s="48">
        <f t="shared" si="2"/>
      </c>
    </row>
    <row r="40" spans="1:21" ht="11.25">
      <c r="A40" s="94"/>
      <c r="B40" s="94"/>
      <c r="C40" s="48">
        <f t="shared" si="4"/>
      </c>
      <c r="D40" s="48">
        <f t="shared" si="4"/>
      </c>
      <c r="E40" s="48">
        <f t="shared" si="4"/>
      </c>
      <c r="F40" s="48">
        <f t="shared" si="4"/>
      </c>
      <c r="G40" s="48">
        <f t="shared" si="4"/>
      </c>
      <c r="H40" s="48">
        <f t="shared" si="4"/>
      </c>
      <c r="I40" s="48">
        <f t="shared" si="4"/>
      </c>
      <c r="J40" s="48">
        <f t="shared" si="4"/>
      </c>
      <c r="K40" s="48">
        <f t="shared" si="4"/>
      </c>
      <c r="L40" s="48">
        <f t="shared" si="4"/>
      </c>
      <c r="M40" s="48">
        <f t="shared" si="4"/>
      </c>
      <c r="N40" s="48">
        <f t="shared" si="4"/>
      </c>
      <c r="O40" s="48">
        <f t="shared" si="4"/>
      </c>
      <c r="P40" s="48">
        <f t="shared" si="4"/>
      </c>
      <c r="Q40" s="48">
        <f t="shared" si="4"/>
      </c>
      <c r="R40" s="48">
        <f t="shared" si="4"/>
      </c>
      <c r="S40" s="48" t="e">
        <f t="shared" si="5"/>
        <v>#N/A</v>
      </c>
      <c r="T40" s="48" t="e">
        <f t="shared" si="5"/>
        <v>#N/A</v>
      </c>
      <c r="U40" s="48">
        <f t="shared" si="2"/>
      </c>
    </row>
    <row r="41" spans="1:21" ht="11.25">
      <c r="A41" s="94"/>
      <c r="B41" s="94"/>
      <c r="C41" s="48">
        <f aca="true" t="shared" si="6" ref="C41:R46">IF(ISNA((VLOOKUP($B41,Equipment_table,C$9,FALSE))),"",(VLOOKUP($B41,Equipment_table,C$9,FALSE)))</f>
      </c>
      <c r="D41" s="48">
        <f t="shared" si="6"/>
      </c>
      <c r="E41" s="48">
        <f t="shared" si="6"/>
      </c>
      <c r="F41" s="48">
        <f t="shared" si="6"/>
      </c>
      <c r="G41" s="48">
        <f t="shared" si="6"/>
      </c>
      <c r="H41" s="48">
        <f t="shared" si="6"/>
      </c>
      <c r="I41" s="48">
        <f t="shared" si="6"/>
      </c>
      <c r="J41" s="48">
        <f t="shared" si="6"/>
      </c>
      <c r="K41" s="48">
        <f t="shared" si="6"/>
      </c>
      <c r="L41" s="48">
        <f t="shared" si="6"/>
      </c>
      <c r="M41" s="48">
        <f t="shared" si="6"/>
      </c>
      <c r="N41" s="48">
        <f t="shared" si="6"/>
      </c>
      <c r="O41" s="48">
        <f t="shared" si="6"/>
      </c>
      <c r="P41" s="48">
        <f t="shared" si="6"/>
      </c>
      <c r="Q41" s="48">
        <f t="shared" si="6"/>
      </c>
      <c r="R41" s="48">
        <f t="shared" si="6"/>
      </c>
      <c r="S41" s="48" t="e">
        <f t="shared" si="5"/>
        <v>#N/A</v>
      </c>
      <c r="T41" s="48" t="e">
        <f t="shared" si="5"/>
        <v>#N/A</v>
      </c>
      <c r="U41" s="48">
        <f t="shared" si="2"/>
      </c>
    </row>
    <row r="42" spans="1:21" ht="11.25">
      <c r="A42" s="94"/>
      <c r="B42" s="94"/>
      <c r="C42" s="48">
        <f t="shared" si="6"/>
      </c>
      <c r="D42" s="48">
        <f t="shared" si="6"/>
      </c>
      <c r="E42" s="48">
        <f t="shared" si="6"/>
      </c>
      <c r="F42" s="48">
        <f t="shared" si="6"/>
      </c>
      <c r="G42" s="48">
        <f t="shared" si="6"/>
      </c>
      <c r="H42" s="48">
        <f t="shared" si="6"/>
      </c>
      <c r="I42" s="48">
        <f t="shared" si="6"/>
      </c>
      <c r="J42" s="48">
        <f t="shared" si="6"/>
      </c>
      <c r="K42" s="48">
        <f t="shared" si="6"/>
      </c>
      <c r="L42" s="48">
        <f t="shared" si="6"/>
      </c>
      <c r="M42" s="48">
        <f t="shared" si="6"/>
      </c>
      <c r="N42" s="48">
        <f t="shared" si="6"/>
      </c>
      <c r="O42" s="48">
        <f t="shared" si="6"/>
      </c>
      <c r="P42" s="48">
        <f t="shared" si="6"/>
      </c>
      <c r="Q42" s="48">
        <f t="shared" si="6"/>
      </c>
      <c r="R42" s="48">
        <f t="shared" si="6"/>
      </c>
      <c r="S42" s="48" t="e">
        <f t="shared" si="5"/>
        <v>#N/A</v>
      </c>
      <c r="T42" s="48" t="e">
        <f t="shared" si="5"/>
        <v>#N/A</v>
      </c>
      <c r="U42" s="48">
        <f t="shared" si="2"/>
      </c>
    </row>
    <row r="43" spans="1:21" ht="11.25">
      <c r="A43" s="94"/>
      <c r="B43" s="94"/>
      <c r="C43" s="48">
        <f t="shared" si="6"/>
      </c>
      <c r="D43" s="48">
        <f t="shared" si="6"/>
      </c>
      <c r="E43" s="48">
        <f t="shared" si="6"/>
      </c>
      <c r="F43" s="48">
        <f t="shared" si="6"/>
      </c>
      <c r="G43" s="48">
        <f t="shared" si="6"/>
      </c>
      <c r="H43" s="48">
        <f t="shared" si="6"/>
      </c>
      <c r="I43" s="48">
        <f t="shared" si="6"/>
      </c>
      <c r="J43" s="48">
        <f t="shared" si="6"/>
      </c>
      <c r="K43" s="49">
        <f t="shared" si="6"/>
      </c>
      <c r="L43" s="48">
        <f t="shared" si="6"/>
      </c>
      <c r="M43" s="48">
        <f t="shared" si="6"/>
      </c>
      <c r="N43" s="48">
        <f t="shared" si="6"/>
      </c>
      <c r="O43" s="49">
        <f t="shared" si="6"/>
      </c>
      <c r="P43" s="48">
        <f t="shared" si="6"/>
      </c>
      <c r="Q43" s="48">
        <f t="shared" si="6"/>
      </c>
      <c r="R43" s="49">
        <f t="shared" si="6"/>
      </c>
      <c r="S43" s="48" t="e">
        <f t="shared" si="5"/>
        <v>#N/A</v>
      </c>
      <c r="T43" s="48" t="e">
        <f t="shared" si="5"/>
        <v>#N/A</v>
      </c>
      <c r="U43" s="48">
        <f t="shared" si="2"/>
      </c>
    </row>
    <row r="44" spans="1:21" ht="11.25">
      <c r="A44" s="94"/>
      <c r="B44" s="94"/>
      <c r="C44" s="48">
        <f t="shared" si="6"/>
      </c>
      <c r="D44" s="48">
        <f t="shared" si="6"/>
      </c>
      <c r="E44" s="48">
        <f t="shared" si="6"/>
      </c>
      <c r="F44" s="48">
        <f t="shared" si="6"/>
      </c>
      <c r="G44" s="48">
        <f t="shared" si="6"/>
      </c>
      <c r="H44" s="48">
        <f t="shared" si="6"/>
      </c>
      <c r="I44" s="48">
        <f t="shared" si="6"/>
      </c>
      <c r="J44" s="48">
        <f t="shared" si="6"/>
      </c>
      <c r="K44" s="49">
        <f t="shared" si="6"/>
      </c>
      <c r="L44" s="48">
        <f t="shared" si="6"/>
      </c>
      <c r="M44" s="48">
        <f t="shared" si="6"/>
      </c>
      <c r="N44" s="48">
        <f t="shared" si="6"/>
      </c>
      <c r="O44" s="49">
        <f t="shared" si="6"/>
      </c>
      <c r="P44" s="48">
        <f t="shared" si="6"/>
      </c>
      <c r="Q44" s="48">
        <f t="shared" si="6"/>
      </c>
      <c r="R44" s="49">
        <f t="shared" si="6"/>
      </c>
      <c r="S44" s="48" t="e">
        <f t="shared" si="5"/>
        <v>#N/A</v>
      </c>
      <c r="T44" s="48" t="e">
        <f t="shared" si="5"/>
        <v>#N/A</v>
      </c>
      <c r="U44" s="48">
        <f t="shared" si="2"/>
      </c>
    </row>
    <row r="45" spans="1:21" ht="11.25">
      <c r="A45" s="94"/>
      <c r="B45" s="94"/>
      <c r="C45" s="48">
        <f t="shared" si="6"/>
      </c>
      <c r="D45" s="48">
        <f t="shared" si="6"/>
      </c>
      <c r="E45" s="48">
        <f t="shared" si="6"/>
      </c>
      <c r="F45" s="48">
        <f t="shared" si="6"/>
      </c>
      <c r="G45" s="48">
        <f t="shared" si="6"/>
      </c>
      <c r="H45" s="48">
        <f t="shared" si="6"/>
      </c>
      <c r="I45" s="48">
        <f t="shared" si="6"/>
      </c>
      <c r="J45" s="48">
        <f t="shared" si="6"/>
      </c>
      <c r="K45" s="49">
        <f t="shared" si="6"/>
      </c>
      <c r="L45" s="48">
        <f t="shared" si="6"/>
      </c>
      <c r="M45" s="48">
        <f t="shared" si="6"/>
      </c>
      <c r="N45" s="48">
        <f t="shared" si="6"/>
      </c>
      <c r="O45" s="49">
        <f t="shared" si="6"/>
      </c>
      <c r="P45" s="48">
        <f t="shared" si="6"/>
      </c>
      <c r="Q45" s="48">
        <f t="shared" si="6"/>
      </c>
      <c r="R45" s="49">
        <f t="shared" si="6"/>
      </c>
      <c r="S45" s="48" t="e">
        <f t="shared" si="5"/>
        <v>#N/A</v>
      </c>
      <c r="T45" s="48" t="e">
        <f t="shared" si="5"/>
        <v>#N/A</v>
      </c>
      <c r="U45" s="48">
        <f t="shared" si="2"/>
      </c>
    </row>
    <row r="46" spans="1:21" ht="11.25">
      <c r="A46" s="94"/>
      <c r="B46" s="94"/>
      <c r="C46" s="48">
        <f t="shared" si="6"/>
      </c>
      <c r="D46" s="48">
        <f t="shared" si="6"/>
      </c>
      <c r="E46" s="48">
        <f t="shared" si="6"/>
      </c>
      <c r="F46" s="48">
        <f t="shared" si="6"/>
      </c>
      <c r="G46" s="48">
        <f t="shared" si="6"/>
      </c>
      <c r="H46" s="48">
        <f t="shared" si="6"/>
      </c>
      <c r="I46" s="48">
        <f t="shared" si="6"/>
      </c>
      <c r="J46" s="48">
        <f t="shared" si="6"/>
      </c>
      <c r="K46" s="49">
        <f t="shared" si="6"/>
      </c>
      <c r="L46" s="48">
        <f t="shared" si="6"/>
      </c>
      <c r="M46" s="48">
        <f t="shared" si="6"/>
      </c>
      <c r="N46" s="48">
        <f t="shared" si="6"/>
      </c>
      <c r="O46" s="49">
        <f t="shared" si="6"/>
      </c>
      <c r="P46" s="48">
        <f t="shared" si="6"/>
      </c>
      <c r="Q46" s="48">
        <f t="shared" si="6"/>
      </c>
      <c r="R46" s="49">
        <f t="shared" si="6"/>
      </c>
      <c r="S46" s="48" t="e">
        <f t="shared" si="5"/>
        <v>#N/A</v>
      </c>
      <c r="T46" s="48" t="e">
        <f t="shared" si="5"/>
        <v>#N/A</v>
      </c>
      <c r="U46" s="48">
        <f t="shared" si="2"/>
      </c>
    </row>
    <row r="47" spans="1:21" ht="11.25">
      <c r="A47" s="94"/>
      <c r="B47" s="94"/>
      <c r="C47" s="50"/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0"/>
      <c r="O47" s="51"/>
      <c r="P47" s="50"/>
      <c r="Q47" s="50"/>
      <c r="R47" s="51"/>
      <c r="S47" s="50"/>
      <c r="T47" s="50"/>
      <c r="U47" s="50"/>
    </row>
    <row r="48" spans="1:21" ht="11.25">
      <c r="A48" s="94"/>
      <c r="B48" s="94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0"/>
      <c r="O48" s="51"/>
      <c r="P48" s="50"/>
      <c r="Q48" s="50"/>
      <c r="R48" s="51"/>
      <c r="S48" s="50"/>
      <c r="T48" s="50"/>
      <c r="U48" s="50"/>
    </row>
    <row r="49" spans="1:21" ht="11.25">
      <c r="A49" s="94"/>
      <c r="B49" s="94"/>
      <c r="C49" s="50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0"/>
      <c r="Q49" s="50"/>
      <c r="R49" s="51"/>
      <c r="S49" s="50"/>
      <c r="T49" s="50"/>
      <c r="U49" s="50"/>
    </row>
    <row r="50" spans="1:21" ht="11.25">
      <c r="A50" s="94"/>
      <c r="B50" s="94"/>
      <c r="C50" s="50"/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0"/>
      <c r="O50" s="51"/>
      <c r="P50" s="50"/>
      <c r="Q50" s="50"/>
      <c r="R50" s="51"/>
      <c r="S50" s="50"/>
      <c r="T50" s="50"/>
      <c r="U50" s="50"/>
    </row>
    <row r="51" spans="1:21" ht="11.25">
      <c r="A51" s="94"/>
      <c r="B51" s="94"/>
      <c r="C51" s="50"/>
      <c r="D51" s="50"/>
      <c r="E51" s="50"/>
      <c r="F51" s="50"/>
      <c r="G51" s="50"/>
      <c r="H51" s="50"/>
      <c r="I51" s="50"/>
      <c r="J51" s="50"/>
      <c r="K51" s="51"/>
      <c r="L51" s="50"/>
      <c r="M51" s="50"/>
      <c r="N51" s="50"/>
      <c r="O51" s="51"/>
      <c r="P51" s="50"/>
      <c r="Q51" s="50"/>
      <c r="R51" s="51"/>
      <c r="S51" s="50"/>
      <c r="T51" s="50"/>
      <c r="U51" s="50"/>
    </row>
    <row r="52" spans="1:21" ht="11.25">
      <c r="A52" s="94"/>
      <c r="B52" s="94"/>
      <c r="C52" s="50"/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0"/>
      <c r="O52" s="51"/>
      <c r="P52" s="50"/>
      <c r="Q52" s="50"/>
      <c r="R52" s="51"/>
      <c r="S52" s="50"/>
      <c r="T52" s="50"/>
      <c r="U52" s="50"/>
    </row>
    <row r="53" spans="1:21" ht="11.25">
      <c r="A53" s="94"/>
      <c r="B53" s="94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51"/>
      <c r="P53" s="50"/>
      <c r="Q53" s="50"/>
      <c r="R53" s="51"/>
      <c r="S53" s="50"/>
      <c r="T53" s="50"/>
      <c r="U53" s="50"/>
    </row>
    <row r="54" spans="1:21" ht="11.25">
      <c r="A54" s="94"/>
      <c r="B54" s="94"/>
      <c r="C54" s="50"/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0"/>
      <c r="O54" s="51"/>
      <c r="P54" s="50"/>
      <c r="Q54" s="50"/>
      <c r="R54" s="51"/>
      <c r="S54" s="50"/>
      <c r="T54" s="50"/>
      <c r="U54" s="50"/>
    </row>
    <row r="55" spans="1:21" ht="11.25">
      <c r="A55" s="94"/>
      <c r="B55" s="94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1"/>
      <c r="P55" s="50"/>
      <c r="Q55" s="50"/>
      <c r="R55" s="51"/>
      <c r="S55" s="50"/>
      <c r="T55" s="50"/>
      <c r="U55" s="50"/>
    </row>
    <row r="56" spans="1:21" ht="11.25">
      <c r="A56" s="94"/>
      <c r="B56" s="94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0"/>
      <c r="O56" s="51"/>
      <c r="P56" s="50"/>
      <c r="Q56" s="50"/>
      <c r="R56" s="51"/>
      <c r="S56" s="50"/>
      <c r="T56" s="50"/>
      <c r="U56" s="50"/>
    </row>
    <row r="57" spans="1:21" ht="11.25">
      <c r="A57" s="94"/>
      <c r="B57" s="94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0"/>
      <c r="O57" s="51"/>
      <c r="P57" s="50"/>
      <c r="Q57" s="50"/>
      <c r="R57" s="51"/>
      <c r="S57" s="50"/>
      <c r="T57" s="50"/>
      <c r="U57" s="50"/>
    </row>
    <row r="58" spans="1:21" ht="11.25">
      <c r="A58" s="94"/>
      <c r="B58" s="94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0"/>
      <c r="O58" s="51"/>
      <c r="P58" s="50"/>
      <c r="Q58" s="50"/>
      <c r="R58" s="51"/>
      <c r="S58" s="50"/>
      <c r="T58" s="50"/>
      <c r="U58" s="50"/>
    </row>
    <row r="59" spans="1:21" ht="11.25">
      <c r="A59" s="94"/>
      <c r="B59" s="94"/>
      <c r="C59" s="50"/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0"/>
      <c r="O59" s="51"/>
      <c r="P59" s="50"/>
      <c r="Q59" s="50"/>
      <c r="R59" s="51"/>
      <c r="S59" s="50"/>
      <c r="T59" s="50"/>
      <c r="U59" s="50"/>
    </row>
    <row r="60" spans="1:21" ht="11.25">
      <c r="A60" s="94"/>
      <c r="B60" s="94"/>
      <c r="C60" s="50"/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0"/>
      <c r="O60" s="51"/>
      <c r="P60" s="50"/>
      <c r="Q60" s="50"/>
      <c r="R60" s="51"/>
      <c r="S60" s="50"/>
      <c r="T60" s="50"/>
      <c r="U60" s="50"/>
    </row>
    <row r="61" spans="1:21" ht="11.25">
      <c r="A61" s="94"/>
      <c r="B61" s="94"/>
      <c r="C61" s="50"/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0"/>
      <c r="O61" s="51"/>
      <c r="P61" s="50"/>
      <c r="Q61" s="50"/>
      <c r="R61" s="51"/>
      <c r="S61" s="50"/>
      <c r="T61" s="50"/>
      <c r="U61" s="50"/>
    </row>
    <row r="62" spans="1:21" ht="11.25">
      <c r="A62" s="94"/>
      <c r="B62" s="94"/>
      <c r="C62" s="50"/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0"/>
      <c r="O62" s="51"/>
      <c r="P62" s="50"/>
      <c r="Q62" s="50"/>
      <c r="R62" s="51"/>
      <c r="S62" s="50"/>
      <c r="T62" s="50"/>
      <c r="U62" s="50"/>
    </row>
    <row r="63" spans="1:21" ht="11.25">
      <c r="A63" s="94"/>
      <c r="B63" s="94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0"/>
      <c r="O63" s="51"/>
      <c r="P63" s="50"/>
      <c r="Q63" s="50"/>
      <c r="R63" s="51"/>
      <c r="S63" s="50"/>
      <c r="T63" s="50"/>
      <c r="U63" s="50"/>
    </row>
    <row r="64" spans="1:21" ht="11.25">
      <c r="A64" s="94"/>
      <c r="B64" s="94"/>
      <c r="C64" s="50"/>
      <c r="D64" s="50"/>
      <c r="E64" s="50"/>
      <c r="F64" s="50"/>
      <c r="G64" s="50"/>
      <c r="H64" s="50"/>
      <c r="I64" s="50"/>
      <c r="J64" s="50"/>
      <c r="K64" s="51"/>
      <c r="L64" s="50"/>
      <c r="M64" s="50"/>
      <c r="N64" s="50"/>
      <c r="O64" s="51"/>
      <c r="P64" s="50"/>
      <c r="Q64" s="50"/>
      <c r="R64" s="51"/>
      <c r="S64" s="50"/>
      <c r="T64" s="50"/>
      <c r="U64" s="50"/>
    </row>
    <row r="65" spans="1:21" ht="11.25">
      <c r="A65" s="94"/>
      <c r="B65" s="94"/>
      <c r="C65" s="50"/>
      <c r="D65" s="50"/>
      <c r="E65" s="50"/>
      <c r="F65" s="50"/>
      <c r="G65" s="50"/>
      <c r="H65" s="50"/>
      <c r="I65" s="50"/>
      <c r="J65" s="50"/>
      <c r="K65" s="51"/>
      <c r="L65" s="50"/>
      <c r="M65" s="50"/>
      <c r="N65" s="50"/>
      <c r="O65" s="51"/>
      <c r="P65" s="50"/>
      <c r="Q65" s="50"/>
      <c r="R65" s="51"/>
      <c r="S65" s="50"/>
      <c r="T65" s="50"/>
      <c r="U65" s="50"/>
    </row>
    <row r="66" spans="1:21" ht="11.25">
      <c r="A66" s="94"/>
      <c r="B66" s="94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0"/>
      <c r="O66" s="51"/>
      <c r="P66" s="50"/>
      <c r="Q66" s="50"/>
      <c r="R66" s="51"/>
      <c r="S66" s="50"/>
      <c r="T66" s="50"/>
      <c r="U66" s="50"/>
    </row>
    <row r="67" spans="1:21" ht="11.25">
      <c r="A67" s="94"/>
      <c r="B67" s="94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0"/>
      <c r="O67" s="51"/>
      <c r="P67" s="50"/>
      <c r="Q67" s="50"/>
      <c r="R67" s="51"/>
      <c r="S67" s="50"/>
      <c r="T67" s="50"/>
      <c r="U67" s="50"/>
    </row>
    <row r="68" spans="1:21" ht="11.25">
      <c r="A68" s="94"/>
      <c r="B68" s="94"/>
      <c r="C68" s="50"/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0"/>
      <c r="O68" s="51"/>
      <c r="P68" s="50"/>
      <c r="Q68" s="50"/>
      <c r="R68" s="51"/>
      <c r="S68" s="50"/>
      <c r="T68" s="50"/>
      <c r="U68" s="50"/>
    </row>
    <row r="69" spans="1:21" ht="11.25">
      <c r="A69" s="94"/>
      <c r="B69" s="94"/>
      <c r="C69" s="50"/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0"/>
      <c r="O69" s="51"/>
      <c r="P69" s="50"/>
      <c r="Q69" s="50"/>
      <c r="R69" s="51"/>
      <c r="S69" s="50"/>
      <c r="T69" s="50"/>
      <c r="U69" s="50"/>
    </row>
    <row r="70" spans="1:21" ht="11.25">
      <c r="A70" s="94"/>
      <c r="B70" s="94"/>
      <c r="C70" s="50"/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0"/>
      <c r="O70" s="51"/>
      <c r="P70" s="50"/>
      <c r="Q70" s="50"/>
      <c r="R70" s="51"/>
      <c r="S70" s="50"/>
      <c r="T70" s="50"/>
      <c r="U70" s="50"/>
    </row>
    <row r="71" spans="1:21" ht="11.25">
      <c r="A71" s="94"/>
      <c r="B71" s="94"/>
      <c r="C71" s="50"/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0"/>
      <c r="O71" s="51"/>
      <c r="P71" s="50"/>
      <c r="Q71" s="50"/>
      <c r="R71" s="51"/>
      <c r="S71" s="50"/>
      <c r="T71" s="50"/>
      <c r="U71" s="50"/>
    </row>
    <row r="72" spans="1:21" ht="11.25">
      <c r="A72" s="94"/>
      <c r="B72" s="94"/>
      <c r="C72" s="50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0"/>
      <c r="O72" s="51"/>
      <c r="P72" s="50"/>
      <c r="Q72" s="50"/>
      <c r="R72" s="51"/>
      <c r="S72" s="50"/>
      <c r="T72" s="50"/>
      <c r="U72" s="50"/>
    </row>
    <row r="73" spans="1:21" ht="11.25">
      <c r="A73" s="94"/>
      <c r="B73" s="94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1"/>
      <c r="P73" s="50"/>
      <c r="Q73" s="50"/>
      <c r="R73" s="51"/>
      <c r="S73" s="50"/>
      <c r="T73" s="50"/>
      <c r="U73" s="50"/>
    </row>
    <row r="74" spans="1:21" ht="11.25">
      <c r="A74" s="94"/>
      <c r="B74" s="94"/>
      <c r="C74" s="50"/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0"/>
      <c r="O74" s="51"/>
      <c r="P74" s="50"/>
      <c r="Q74" s="50"/>
      <c r="R74" s="51"/>
      <c r="S74" s="50"/>
      <c r="T74" s="50"/>
      <c r="U74" s="50"/>
    </row>
    <row r="75" spans="1:21" ht="11.25">
      <c r="A75" s="94"/>
      <c r="B75" s="94"/>
      <c r="C75" s="50"/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0"/>
      <c r="O75" s="51"/>
      <c r="P75" s="50"/>
      <c r="Q75" s="50"/>
      <c r="R75" s="51"/>
      <c r="S75" s="50"/>
      <c r="T75" s="50"/>
      <c r="U75" s="50"/>
    </row>
    <row r="76" spans="1:21" ht="11.25">
      <c r="A76" s="94"/>
      <c r="B76" s="94"/>
      <c r="C76" s="50"/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0"/>
      <c r="O76" s="51"/>
      <c r="P76" s="50"/>
      <c r="Q76" s="50"/>
      <c r="R76" s="51"/>
      <c r="S76" s="50"/>
      <c r="T76" s="50"/>
      <c r="U76" s="50"/>
    </row>
    <row r="77" spans="1:21" ht="11.25">
      <c r="A77" s="94"/>
      <c r="B77" s="94"/>
      <c r="C77" s="50"/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0"/>
      <c r="O77" s="51"/>
      <c r="P77" s="50"/>
      <c r="Q77" s="50"/>
      <c r="R77" s="51"/>
      <c r="S77" s="50"/>
      <c r="T77" s="50"/>
      <c r="U77" s="50"/>
    </row>
    <row r="78" spans="1:21" ht="11.25">
      <c r="A78" s="94"/>
      <c r="B78" s="94"/>
      <c r="C78" s="50"/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0"/>
      <c r="O78" s="51"/>
      <c r="P78" s="50"/>
      <c r="Q78" s="50"/>
      <c r="R78" s="51"/>
      <c r="S78" s="50"/>
      <c r="T78" s="50"/>
      <c r="U78" s="50"/>
    </row>
    <row r="79" spans="1:21" ht="11.25">
      <c r="A79" s="94"/>
      <c r="B79" s="94"/>
      <c r="C79" s="50"/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0"/>
      <c r="O79" s="51"/>
      <c r="P79" s="50"/>
      <c r="Q79" s="50"/>
      <c r="R79" s="51"/>
      <c r="S79" s="50"/>
      <c r="T79" s="50"/>
      <c r="U79" s="50"/>
    </row>
    <row r="80" spans="1:21" ht="11.25">
      <c r="A80" s="94"/>
      <c r="B80" s="94"/>
      <c r="C80" s="50"/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0"/>
      <c r="O80" s="51"/>
      <c r="P80" s="50"/>
      <c r="Q80" s="50"/>
      <c r="R80" s="51"/>
      <c r="S80" s="50"/>
      <c r="T80" s="50"/>
      <c r="U80" s="50"/>
    </row>
    <row r="81" spans="1:21" ht="11.25">
      <c r="A81" s="94"/>
      <c r="B81" s="94"/>
      <c r="C81" s="50"/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0"/>
      <c r="O81" s="51"/>
      <c r="P81" s="50"/>
      <c r="Q81" s="50"/>
      <c r="R81" s="51"/>
      <c r="S81" s="50"/>
      <c r="T81" s="50"/>
      <c r="U81" s="50"/>
    </row>
    <row r="82" spans="1:21" ht="11.25">
      <c r="A82" s="94"/>
      <c r="B82" s="94"/>
      <c r="C82" s="50"/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0"/>
      <c r="O82" s="51"/>
      <c r="P82" s="50"/>
      <c r="Q82" s="50"/>
      <c r="R82" s="51"/>
      <c r="S82" s="50"/>
      <c r="T82" s="50"/>
      <c r="U82" s="50"/>
    </row>
    <row r="83" spans="1:21" ht="11.25">
      <c r="A83" s="94"/>
      <c r="B83" s="94"/>
      <c r="C83" s="50"/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0"/>
      <c r="O83" s="51"/>
      <c r="P83" s="50"/>
      <c r="Q83" s="50"/>
      <c r="R83" s="51"/>
      <c r="S83" s="50"/>
      <c r="T83" s="50"/>
      <c r="U83" s="50"/>
    </row>
    <row r="84" spans="1:21" ht="11.25">
      <c r="A84" s="94"/>
      <c r="B84" s="94"/>
      <c r="C84" s="50"/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0"/>
      <c r="O84" s="51"/>
      <c r="P84" s="50"/>
      <c r="Q84" s="50"/>
      <c r="R84" s="51"/>
      <c r="S84" s="50"/>
      <c r="T84" s="50"/>
      <c r="U84" s="50"/>
    </row>
    <row r="85" spans="1:21" ht="11.25">
      <c r="A85" s="94"/>
      <c r="B85" s="94"/>
      <c r="C85" s="50"/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0"/>
      <c r="O85" s="51"/>
      <c r="P85" s="50"/>
      <c r="Q85" s="50"/>
      <c r="R85" s="51"/>
      <c r="S85" s="50"/>
      <c r="T85" s="50"/>
      <c r="U85" s="50"/>
    </row>
    <row r="86" spans="1:21" ht="11.25">
      <c r="A86" s="94"/>
      <c r="B86" s="94"/>
      <c r="C86" s="50"/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0"/>
      <c r="O86" s="51"/>
      <c r="P86" s="50"/>
      <c r="Q86" s="50"/>
      <c r="R86" s="51"/>
      <c r="S86" s="50"/>
      <c r="T86" s="50"/>
      <c r="U86" s="50"/>
    </row>
    <row r="87" spans="1:21" ht="11.25">
      <c r="A87" s="94"/>
      <c r="B87" s="94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1"/>
      <c r="P87" s="50"/>
      <c r="Q87" s="50"/>
      <c r="R87" s="51"/>
      <c r="S87" s="50"/>
      <c r="T87" s="50"/>
      <c r="U87" s="50"/>
    </row>
    <row r="88" spans="1:21" ht="11.25">
      <c r="A88" s="94"/>
      <c r="B88" s="94"/>
      <c r="C88" s="50"/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0"/>
      <c r="O88" s="51"/>
      <c r="P88" s="50"/>
      <c r="Q88" s="50"/>
      <c r="R88" s="51"/>
      <c r="S88" s="50"/>
      <c r="T88" s="50"/>
      <c r="U88" s="50"/>
    </row>
    <row r="89" spans="1:21" ht="11.25">
      <c r="A89" s="94"/>
      <c r="B89" s="94"/>
      <c r="C89" s="50"/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1"/>
      <c r="P89" s="50"/>
      <c r="Q89" s="50"/>
      <c r="R89" s="51"/>
      <c r="S89" s="50"/>
      <c r="T89" s="50"/>
      <c r="U89" s="50"/>
    </row>
    <row r="90" spans="1:21" ht="11.25">
      <c r="A90" s="94"/>
      <c r="B90" s="94"/>
      <c r="C90" s="50"/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0"/>
      <c r="O90" s="51"/>
      <c r="P90" s="50"/>
      <c r="Q90" s="50"/>
      <c r="R90" s="51"/>
      <c r="S90" s="50"/>
      <c r="T90" s="50"/>
      <c r="U90" s="50"/>
    </row>
    <row r="91" spans="1:21" ht="11.25">
      <c r="A91" s="94"/>
      <c r="B91" s="94"/>
      <c r="C91" s="50"/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0"/>
      <c r="O91" s="51"/>
      <c r="P91" s="50"/>
      <c r="Q91" s="50"/>
      <c r="R91" s="51"/>
      <c r="S91" s="50"/>
      <c r="T91" s="50"/>
      <c r="U91" s="50"/>
    </row>
    <row r="92" spans="1:21" ht="11.25">
      <c r="A92" s="94"/>
      <c r="B92" s="94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  <c r="O92" s="51"/>
      <c r="P92" s="50"/>
      <c r="Q92" s="50"/>
      <c r="R92" s="51"/>
      <c r="S92" s="50"/>
      <c r="T92" s="50"/>
      <c r="U92" s="50"/>
    </row>
    <row r="93" spans="1:21" ht="11.25">
      <c r="A93" s="94"/>
      <c r="B93" s="94"/>
      <c r="C93" s="50"/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0"/>
      <c r="O93" s="51"/>
      <c r="P93" s="50"/>
      <c r="Q93" s="50"/>
      <c r="R93" s="51"/>
      <c r="S93" s="50"/>
      <c r="T93" s="50"/>
      <c r="U93" s="50"/>
    </row>
    <row r="94" spans="1:21" ht="11.25">
      <c r="A94" s="94"/>
      <c r="B94" s="94"/>
      <c r="C94" s="50"/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0"/>
      <c r="O94" s="51"/>
      <c r="P94" s="50"/>
      <c r="Q94" s="50"/>
      <c r="R94" s="51"/>
      <c r="S94" s="50"/>
      <c r="T94" s="50"/>
      <c r="U94" s="50"/>
    </row>
    <row r="95" spans="1:21" ht="11.25">
      <c r="A95" s="94"/>
      <c r="B95" s="94"/>
      <c r="C95" s="50"/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0"/>
      <c r="O95" s="51"/>
      <c r="P95" s="50"/>
      <c r="Q95" s="50"/>
      <c r="R95" s="51"/>
      <c r="S95" s="50"/>
      <c r="T95" s="50"/>
      <c r="U95" s="50"/>
    </row>
    <row r="96" spans="1:21" ht="11.25">
      <c r="A96" s="94"/>
      <c r="B96" s="94"/>
      <c r="C96" s="50"/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0"/>
      <c r="O96" s="51"/>
      <c r="P96" s="50"/>
      <c r="Q96" s="50"/>
      <c r="R96" s="51"/>
      <c r="S96" s="50"/>
      <c r="T96" s="50"/>
      <c r="U96" s="50"/>
    </row>
    <row r="97" spans="1:21" ht="11.25">
      <c r="A97" s="94"/>
      <c r="B97" s="94"/>
      <c r="C97" s="50"/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1"/>
      <c r="P97" s="50"/>
      <c r="Q97" s="50"/>
      <c r="R97" s="51"/>
      <c r="S97" s="50"/>
      <c r="T97" s="50"/>
      <c r="U97" s="50"/>
    </row>
    <row r="98" spans="1:21" ht="11.25">
      <c r="A98" s="94"/>
      <c r="B98" s="94"/>
      <c r="C98" s="50"/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1"/>
      <c r="P98" s="50"/>
      <c r="Q98" s="50"/>
      <c r="R98" s="51"/>
      <c r="S98" s="50"/>
      <c r="T98" s="50"/>
      <c r="U98" s="50"/>
    </row>
    <row r="99" spans="1:21" ht="11.25">
      <c r="A99" s="94"/>
      <c r="B99" s="94"/>
      <c r="C99" s="50"/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0"/>
      <c r="O99" s="51"/>
      <c r="P99" s="50"/>
      <c r="Q99" s="50"/>
      <c r="R99" s="51"/>
      <c r="S99" s="50"/>
      <c r="T99" s="50"/>
      <c r="U99" s="50"/>
    </row>
    <row r="100" spans="1:21" ht="11.25">
      <c r="A100" s="94"/>
      <c r="B100" s="94"/>
      <c r="C100" s="50"/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0"/>
      <c r="O100" s="51"/>
      <c r="P100" s="50"/>
      <c r="Q100" s="50"/>
      <c r="R100" s="51"/>
      <c r="S100" s="50"/>
      <c r="T100" s="50"/>
      <c r="U100" s="50"/>
    </row>
  </sheetData>
  <mergeCells count="2">
    <mergeCell ref="C2:D2"/>
    <mergeCell ref="C3:D3"/>
  </mergeCells>
  <conditionalFormatting sqref="A11:A46">
    <cfRule type="cellIs" priority="1" dxfId="7" operator="equal" stopIfTrue="1">
      <formula>"Choose"</formula>
    </cfRule>
  </conditionalFormatting>
  <conditionalFormatting sqref="C11:U42">
    <cfRule type="cellIs" priority="2" dxfId="8" operator="equal" stopIfTrue="1">
      <formula>0</formula>
    </cfRule>
  </conditionalFormatting>
  <dataValidations count="2">
    <dataValidation type="list" allowBlank="1" showInputMessage="1" showErrorMessage="1" sqref="B11:B62">
      <formula1>INDIRECT(VLOOKUP($A11,equipment_categories_table,2,FALSE))</formula1>
    </dataValidation>
    <dataValidation type="list" allowBlank="1" showInputMessage="1" showErrorMessage="1" sqref="A11:A62">
      <formula1>ship_equipment_categories</formula1>
    </dataValidation>
  </dataValidations>
  <printOptions/>
  <pageMargins left="0" right="0" top="0" bottom="0" header="0" footer="0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3" width="23.421875" style="14" customWidth="1"/>
    <col min="4" max="8" width="15.28125" style="14" customWidth="1"/>
    <col min="9" max="9" width="17.28125" style="14" customWidth="1"/>
    <col min="10" max="14" width="15.28125" style="14" customWidth="1"/>
    <col min="15" max="15" width="14.57421875" style="14" customWidth="1"/>
    <col min="16" max="16384" width="9.140625" style="14" customWidth="1"/>
  </cols>
  <sheetData>
    <row r="1" spans="1:3" ht="11.25">
      <c r="A1" s="13" t="s">
        <v>58</v>
      </c>
      <c r="B1" s="13"/>
      <c r="C1" s="13"/>
    </row>
    <row r="2" spans="1:4" ht="11.25">
      <c r="A2" s="13" t="s">
        <v>59</v>
      </c>
      <c r="B2" s="13"/>
      <c r="C2" s="13"/>
      <c r="D2" s="13" t="s">
        <v>60</v>
      </c>
    </row>
    <row r="3" spans="1:14" ht="11.25">
      <c r="A3" s="14" t="s">
        <v>138</v>
      </c>
      <c r="B3" s="16" t="s">
        <v>397</v>
      </c>
      <c r="C3" s="16"/>
      <c r="D3" s="15" t="s">
        <v>59</v>
      </c>
      <c r="E3" s="15" t="s">
        <v>610</v>
      </c>
      <c r="F3" s="15" t="s">
        <v>611</v>
      </c>
      <c r="G3" s="15" t="s">
        <v>409</v>
      </c>
      <c r="H3" s="15" t="s">
        <v>410</v>
      </c>
      <c r="I3" s="15" t="s">
        <v>411</v>
      </c>
      <c r="J3" s="15" t="s">
        <v>612</v>
      </c>
      <c r="K3" s="15" t="s">
        <v>613</v>
      </c>
      <c r="L3" s="15"/>
      <c r="M3" s="15"/>
      <c r="N3" s="15"/>
    </row>
    <row r="4" spans="1:14" ht="11.25">
      <c r="A4" s="14" t="s">
        <v>139</v>
      </c>
      <c r="B4" s="16" t="s">
        <v>384</v>
      </c>
      <c r="C4" s="16"/>
      <c r="D4" s="15" t="s">
        <v>59</v>
      </c>
      <c r="E4" s="15" t="s">
        <v>617</v>
      </c>
      <c r="F4" s="15" t="s">
        <v>368</v>
      </c>
      <c r="G4" s="15" t="s">
        <v>614</v>
      </c>
      <c r="H4" s="15" t="s">
        <v>615</v>
      </c>
      <c r="I4" s="15" t="s">
        <v>616</v>
      </c>
      <c r="J4" s="15" t="s">
        <v>618</v>
      </c>
      <c r="K4" s="15" t="s">
        <v>619</v>
      </c>
      <c r="L4" s="15" t="s">
        <v>620</v>
      </c>
      <c r="M4" s="15" t="s">
        <v>621</v>
      </c>
      <c r="N4" s="15"/>
    </row>
    <row r="5" spans="1:14" ht="11.25">
      <c r="A5" s="14" t="s">
        <v>69</v>
      </c>
      <c r="B5" s="16" t="s">
        <v>385</v>
      </c>
      <c r="C5" s="16"/>
      <c r="D5" s="15" t="s">
        <v>59</v>
      </c>
      <c r="E5" s="15" t="s">
        <v>371</v>
      </c>
      <c r="F5" s="15" t="s">
        <v>372</v>
      </c>
      <c r="G5" s="15" t="s">
        <v>373</v>
      </c>
      <c r="H5" s="15" t="s">
        <v>622</v>
      </c>
      <c r="I5" s="15" t="s">
        <v>623</v>
      </c>
      <c r="J5" s="15" t="s">
        <v>624</v>
      </c>
      <c r="K5" s="15" t="s">
        <v>625</v>
      </c>
      <c r="L5" s="15" t="s">
        <v>626</v>
      </c>
      <c r="M5" s="15" t="s">
        <v>627</v>
      </c>
      <c r="N5" s="15" t="s">
        <v>628</v>
      </c>
    </row>
    <row r="6" spans="1:14" ht="11.25">
      <c r="A6" s="14" t="s">
        <v>140</v>
      </c>
      <c r="B6" s="16" t="s">
        <v>386</v>
      </c>
      <c r="C6" s="16"/>
      <c r="D6" s="15" t="s">
        <v>59</v>
      </c>
      <c r="E6" s="15" t="s">
        <v>412</v>
      </c>
      <c r="F6" s="15" t="s">
        <v>629</v>
      </c>
      <c r="G6" s="15" t="s">
        <v>630</v>
      </c>
      <c r="H6" s="15" t="s">
        <v>631</v>
      </c>
      <c r="I6" s="15" t="s">
        <v>632</v>
      </c>
      <c r="J6" s="15" t="s">
        <v>633</v>
      </c>
      <c r="K6" s="15"/>
      <c r="L6" s="15"/>
      <c r="M6" s="15"/>
      <c r="N6" s="15"/>
    </row>
    <row r="7" spans="1:14" ht="11.25">
      <c r="A7" s="14" t="s">
        <v>141</v>
      </c>
      <c r="B7" s="16" t="s">
        <v>387</v>
      </c>
      <c r="C7" s="16"/>
      <c r="D7" s="15" t="s">
        <v>59</v>
      </c>
      <c r="E7" s="15" t="s">
        <v>413</v>
      </c>
      <c r="F7" s="15" t="s">
        <v>414</v>
      </c>
      <c r="G7" s="15" t="s">
        <v>636</v>
      </c>
      <c r="H7" s="15" t="s">
        <v>619</v>
      </c>
      <c r="I7" s="15" t="s">
        <v>637</v>
      </c>
      <c r="J7" s="15" t="s">
        <v>638</v>
      </c>
      <c r="K7" s="15" t="s">
        <v>639</v>
      </c>
      <c r="L7" s="15" t="s">
        <v>640</v>
      </c>
      <c r="M7" s="15"/>
      <c r="N7" s="15"/>
    </row>
    <row r="8" spans="1:15" ht="11.25">
      <c r="A8" s="14" t="s">
        <v>142</v>
      </c>
      <c r="B8" s="16" t="s">
        <v>388</v>
      </c>
      <c r="C8" s="16"/>
      <c r="D8" s="15" t="s">
        <v>59</v>
      </c>
      <c r="E8" s="15" t="s">
        <v>641</v>
      </c>
      <c r="F8" s="15" t="s">
        <v>642</v>
      </c>
      <c r="G8" s="15" t="s">
        <v>643</v>
      </c>
      <c r="H8" s="15" t="s">
        <v>644</v>
      </c>
      <c r="I8" s="15" t="s">
        <v>645</v>
      </c>
      <c r="J8" s="15" t="s">
        <v>646</v>
      </c>
      <c r="K8" s="15" t="s">
        <v>647</v>
      </c>
      <c r="L8" s="15" t="s">
        <v>648</v>
      </c>
      <c r="M8" s="15" t="s">
        <v>650</v>
      </c>
      <c r="N8" s="15" t="s">
        <v>649</v>
      </c>
      <c r="O8" s="14" t="s">
        <v>677</v>
      </c>
    </row>
    <row r="9" spans="1:14" ht="11.25">
      <c r="A9" s="14" t="s">
        <v>143</v>
      </c>
      <c r="B9" s="16" t="s">
        <v>389</v>
      </c>
      <c r="C9" s="16"/>
      <c r="D9" s="15" t="s">
        <v>59</v>
      </c>
      <c r="E9" s="15" t="s">
        <v>415</v>
      </c>
      <c r="F9" s="15" t="s">
        <v>416</v>
      </c>
      <c r="G9" s="15" t="s">
        <v>417</v>
      </c>
      <c r="H9" s="15" t="s">
        <v>442</v>
      </c>
      <c r="I9" s="15" t="s">
        <v>443</v>
      </c>
      <c r="J9" s="15" t="s">
        <v>651</v>
      </c>
      <c r="K9" s="15" t="s">
        <v>652</v>
      </c>
      <c r="L9" s="15"/>
      <c r="M9" s="15"/>
      <c r="N9" s="15"/>
    </row>
    <row r="10" spans="1:14" ht="11.25">
      <c r="A10" s="14" t="s">
        <v>144</v>
      </c>
      <c r="B10" s="16" t="s">
        <v>398</v>
      </c>
      <c r="C10" s="16"/>
      <c r="D10" s="15" t="s">
        <v>59</v>
      </c>
      <c r="E10" s="15" t="s">
        <v>654</v>
      </c>
      <c r="F10" s="15" t="s">
        <v>655</v>
      </c>
      <c r="G10" s="15" t="s">
        <v>656</v>
      </c>
      <c r="H10" s="15" t="s">
        <v>657</v>
      </c>
      <c r="I10" s="15" t="s">
        <v>1281</v>
      </c>
      <c r="J10" s="15" t="s">
        <v>658</v>
      </c>
      <c r="K10" s="15" t="s">
        <v>273</v>
      </c>
      <c r="L10" s="15"/>
      <c r="M10" s="15"/>
      <c r="N10" s="15"/>
    </row>
    <row r="11" spans="1:15" ht="11.25">
      <c r="A11" s="14" t="s">
        <v>145</v>
      </c>
      <c r="B11" s="16" t="s">
        <v>390</v>
      </c>
      <c r="C11" s="16"/>
      <c r="D11" s="15" t="s">
        <v>59</v>
      </c>
      <c r="E11" s="15" t="s">
        <v>418</v>
      </c>
      <c r="F11" s="14" t="s">
        <v>631</v>
      </c>
      <c r="G11" s="15" t="s">
        <v>419</v>
      </c>
      <c r="H11" s="15" t="s">
        <v>420</v>
      </c>
      <c r="I11" s="15" t="s">
        <v>659</v>
      </c>
      <c r="J11" s="15" t="s">
        <v>660</v>
      </c>
      <c r="K11" s="15" t="s">
        <v>661</v>
      </c>
      <c r="L11" s="15" t="s">
        <v>644</v>
      </c>
      <c r="M11" s="15" t="s">
        <v>662</v>
      </c>
      <c r="N11" s="15" t="s">
        <v>663</v>
      </c>
      <c r="O11" s="14" t="s">
        <v>677</v>
      </c>
    </row>
    <row r="12" spans="1:14" ht="11.25">
      <c r="A12" s="14" t="s">
        <v>146</v>
      </c>
      <c r="B12" s="16" t="s">
        <v>391</v>
      </c>
      <c r="C12" s="16"/>
      <c r="D12" s="15" t="s">
        <v>59</v>
      </c>
      <c r="E12" s="15" t="s">
        <v>722</v>
      </c>
      <c r="F12" s="15" t="s">
        <v>664</v>
      </c>
      <c r="G12" s="15" t="s">
        <v>665</v>
      </c>
      <c r="H12" s="15" t="s">
        <v>667</v>
      </c>
      <c r="I12" s="15" t="s">
        <v>668</v>
      </c>
      <c r="J12" s="15" t="s">
        <v>669</v>
      </c>
      <c r="K12" s="15" t="s">
        <v>723</v>
      </c>
      <c r="L12" s="15"/>
      <c r="M12" s="15"/>
      <c r="N12" s="15"/>
    </row>
    <row r="13" spans="1:14" ht="11.25">
      <c r="A13" s="14" t="s">
        <v>407</v>
      </c>
      <c r="B13" s="16" t="s">
        <v>408</v>
      </c>
      <c r="C13" s="16"/>
      <c r="D13" s="15" t="s">
        <v>59</v>
      </c>
      <c r="E13" s="15" t="s">
        <v>374</v>
      </c>
      <c r="F13" s="15" t="s">
        <v>375</v>
      </c>
      <c r="G13" s="15" t="s">
        <v>376</v>
      </c>
      <c r="H13" s="15" t="s">
        <v>377</v>
      </c>
      <c r="I13" s="15" t="s">
        <v>378</v>
      </c>
      <c r="J13" s="15" t="s">
        <v>379</v>
      </c>
      <c r="K13" s="15" t="s">
        <v>380</v>
      </c>
      <c r="L13" s="15" t="s">
        <v>670</v>
      </c>
      <c r="M13" s="15" t="s">
        <v>671</v>
      </c>
      <c r="N13" s="15" t="s">
        <v>673</v>
      </c>
    </row>
    <row r="14" spans="1:14" ht="11.25">
      <c r="A14" s="14" t="s">
        <v>147</v>
      </c>
      <c r="B14" s="16" t="s">
        <v>399</v>
      </c>
      <c r="C14" s="16"/>
      <c r="D14" s="15" t="s">
        <v>59</v>
      </c>
      <c r="E14" s="15" t="s">
        <v>674</v>
      </c>
      <c r="F14" s="15" t="s">
        <v>273</v>
      </c>
      <c r="G14" s="15" t="s">
        <v>672</v>
      </c>
      <c r="H14" s="15" t="s">
        <v>675</v>
      </c>
      <c r="I14" s="15" t="s">
        <v>676</v>
      </c>
      <c r="J14" s="15"/>
      <c r="K14" s="15"/>
      <c r="L14" s="15"/>
      <c r="M14" s="15"/>
      <c r="N14" s="15"/>
    </row>
    <row r="15" spans="1:14" ht="11.25">
      <c r="A15" s="14" t="s">
        <v>148</v>
      </c>
      <c r="B15" s="16" t="s">
        <v>392</v>
      </c>
      <c r="C15" s="16"/>
      <c r="D15" s="15" t="s">
        <v>59</v>
      </c>
      <c r="E15" s="15" t="s">
        <v>681</v>
      </c>
      <c r="F15" s="15" t="s">
        <v>680</v>
      </c>
      <c r="G15" s="15" t="s">
        <v>421</v>
      </c>
      <c r="H15" s="15" t="s">
        <v>422</v>
      </c>
      <c r="I15" s="15" t="s">
        <v>678</v>
      </c>
      <c r="J15" s="15" t="s">
        <v>679</v>
      </c>
      <c r="K15" s="15" t="s">
        <v>682</v>
      </c>
      <c r="L15" s="15" t="s">
        <v>683</v>
      </c>
      <c r="M15" s="15" t="s">
        <v>684</v>
      </c>
      <c r="N15" s="15" t="s">
        <v>685</v>
      </c>
    </row>
    <row r="16" spans="1:14" ht="11.25">
      <c r="A16" s="14" t="s">
        <v>149</v>
      </c>
      <c r="B16" s="16" t="s">
        <v>400</v>
      </c>
      <c r="C16" s="16"/>
      <c r="D16" s="15" t="s">
        <v>59</v>
      </c>
      <c r="E16" s="15" t="s">
        <v>688</v>
      </c>
      <c r="F16" s="15" t="s">
        <v>689</v>
      </c>
      <c r="G16" s="15" t="s">
        <v>525</v>
      </c>
      <c r="H16" s="15" t="s">
        <v>686</v>
      </c>
      <c r="I16" s="15" t="s">
        <v>690</v>
      </c>
      <c r="J16" s="15" t="s">
        <v>687</v>
      </c>
      <c r="K16" s="15" t="s">
        <v>691</v>
      </c>
      <c r="L16" s="15"/>
      <c r="M16" s="15"/>
      <c r="N16" s="15"/>
    </row>
    <row r="17" spans="1:14" ht="11.25">
      <c r="A17" s="14" t="s">
        <v>150</v>
      </c>
      <c r="B17" s="16" t="s">
        <v>393</v>
      </c>
      <c r="C17" s="16"/>
      <c r="D17" s="15" t="s">
        <v>59</v>
      </c>
      <c r="E17" s="15" t="s">
        <v>692</v>
      </c>
      <c r="F17" s="15" t="s">
        <v>693</v>
      </c>
      <c r="G17" s="15" t="s">
        <v>694</v>
      </c>
      <c r="H17" s="15" t="s">
        <v>695</v>
      </c>
      <c r="I17" s="15" t="s">
        <v>696</v>
      </c>
      <c r="J17" s="15" t="s">
        <v>697</v>
      </c>
      <c r="K17" s="15" t="s">
        <v>698</v>
      </c>
      <c r="L17" s="15" t="s">
        <v>699</v>
      </c>
      <c r="M17" s="15" t="s">
        <v>642</v>
      </c>
      <c r="N17" s="15" t="s">
        <v>700</v>
      </c>
    </row>
    <row r="18" spans="1:14" ht="11.25">
      <c r="A18" s="14" t="s">
        <v>151</v>
      </c>
      <c r="B18" s="16" t="s">
        <v>394</v>
      </c>
      <c r="C18" s="16"/>
      <c r="D18" s="15" t="s">
        <v>59</v>
      </c>
      <c r="E18" s="15" t="s">
        <v>369</v>
      </c>
      <c r="F18" s="15" t="s">
        <v>381</v>
      </c>
      <c r="G18" s="15" t="s">
        <v>370</v>
      </c>
      <c r="H18" s="15" t="s">
        <v>701</v>
      </c>
      <c r="I18" s="15" t="s">
        <v>702</v>
      </c>
      <c r="J18" s="15" t="s">
        <v>703</v>
      </c>
      <c r="K18" s="15" t="s">
        <v>704</v>
      </c>
      <c r="L18" s="15"/>
      <c r="M18" s="15"/>
      <c r="N18" s="15"/>
    </row>
    <row r="19" spans="1:14" ht="11.25">
      <c r="A19" s="14" t="s">
        <v>152</v>
      </c>
      <c r="B19" s="16" t="s">
        <v>395</v>
      </c>
      <c r="C19" s="16"/>
      <c r="D19" s="15" t="s">
        <v>59</v>
      </c>
      <c r="E19" s="15" t="s">
        <v>708</v>
      </c>
      <c r="F19" s="15" t="s">
        <v>709</v>
      </c>
      <c r="G19" s="15" t="s">
        <v>710</v>
      </c>
      <c r="H19" s="15" t="s">
        <v>846</v>
      </c>
      <c r="I19" s="15"/>
      <c r="J19" s="15"/>
      <c r="K19" s="15"/>
      <c r="L19" s="15"/>
      <c r="M19" s="15"/>
      <c r="N19" s="15"/>
    </row>
    <row r="20" spans="1:14" ht="11.25">
      <c r="A20" s="14" t="s">
        <v>717</v>
      </c>
      <c r="B20" s="16" t="s">
        <v>401</v>
      </c>
      <c r="C20" s="16"/>
      <c r="D20" s="15" t="s">
        <v>59</v>
      </c>
      <c r="E20" s="15" t="s">
        <v>711</v>
      </c>
      <c r="F20" s="15" t="s">
        <v>712</v>
      </c>
      <c r="G20" s="15" t="s">
        <v>713</v>
      </c>
      <c r="H20" s="15" t="s">
        <v>714</v>
      </c>
      <c r="I20" s="15" t="s">
        <v>708</v>
      </c>
      <c r="J20" s="15" t="s">
        <v>718</v>
      </c>
      <c r="K20" s="15" t="s">
        <v>715</v>
      </c>
      <c r="L20" s="15" t="s">
        <v>716</v>
      </c>
      <c r="M20" s="15" t="s">
        <v>719</v>
      </c>
      <c r="N20" s="15"/>
    </row>
    <row r="21" spans="1:14" ht="11.25">
      <c r="A21" s="14" t="s">
        <v>153</v>
      </c>
      <c r="B21" s="16" t="s">
        <v>402</v>
      </c>
      <c r="C21" s="16"/>
      <c r="D21" s="15" t="s">
        <v>59</v>
      </c>
      <c r="E21" s="15" t="s">
        <v>423</v>
      </c>
      <c r="F21" s="15" t="s">
        <v>424</v>
      </c>
      <c r="G21" s="15" t="s">
        <v>425</v>
      </c>
      <c r="H21" s="15" t="s">
        <v>720</v>
      </c>
      <c r="I21" s="15" t="s">
        <v>721</v>
      </c>
      <c r="J21" s="15"/>
      <c r="K21" s="15"/>
      <c r="L21" s="15"/>
      <c r="M21" s="15"/>
      <c r="N21" s="15"/>
    </row>
    <row r="22" spans="1:14" ht="11.25">
      <c r="A22" s="14" t="s">
        <v>154</v>
      </c>
      <c r="B22" s="16" t="s">
        <v>403</v>
      </c>
      <c r="C22" s="16"/>
      <c r="D22" s="15" t="s">
        <v>59</v>
      </c>
      <c r="E22" s="15" t="s">
        <v>744</v>
      </c>
      <c r="F22" s="15" t="s">
        <v>664</v>
      </c>
      <c r="G22" s="15" t="s">
        <v>745</v>
      </c>
      <c r="H22" s="15" t="s">
        <v>746</v>
      </c>
      <c r="I22" s="15" t="s">
        <v>747</v>
      </c>
      <c r="J22" s="15" t="s">
        <v>748</v>
      </c>
      <c r="K22" s="15"/>
      <c r="L22" s="15"/>
      <c r="M22" s="15"/>
      <c r="N22" s="15"/>
    </row>
    <row r="23" spans="1:14" ht="11.25">
      <c r="A23" s="14" t="s">
        <v>155</v>
      </c>
      <c r="B23" s="16" t="s">
        <v>396</v>
      </c>
      <c r="C23" s="16"/>
      <c r="D23" s="15" t="s">
        <v>59</v>
      </c>
      <c r="E23" s="15" t="s">
        <v>724</v>
      </c>
      <c r="F23" s="15" t="s">
        <v>711</v>
      </c>
      <c r="G23" s="15" t="s">
        <v>725</v>
      </c>
      <c r="H23" s="15" t="s">
        <v>726</v>
      </c>
      <c r="I23" s="15" t="s">
        <v>664</v>
      </c>
      <c r="J23" s="15" t="s">
        <v>727</v>
      </c>
      <c r="K23" s="15" t="s">
        <v>728</v>
      </c>
      <c r="L23" s="15"/>
      <c r="M23" s="15"/>
      <c r="N23" s="15"/>
    </row>
    <row r="24" spans="1:14" ht="11.25">
      <c r="A24" s="14" t="s">
        <v>156</v>
      </c>
      <c r="B24" s="16" t="s">
        <v>404</v>
      </c>
      <c r="C24" s="16"/>
      <c r="D24" s="15" t="s">
        <v>59</v>
      </c>
      <c r="E24" s="15" t="s">
        <v>729</v>
      </c>
      <c r="F24" s="15" t="s">
        <v>730</v>
      </c>
      <c r="G24" s="15" t="s">
        <v>731</v>
      </c>
      <c r="H24" s="15" t="s">
        <v>732</v>
      </c>
      <c r="I24" s="15" t="s">
        <v>733</v>
      </c>
      <c r="J24" s="15" t="s">
        <v>734</v>
      </c>
      <c r="K24" s="15" t="s">
        <v>735</v>
      </c>
      <c r="L24" s="15" t="s">
        <v>736</v>
      </c>
      <c r="M24" s="15" t="s">
        <v>273</v>
      </c>
      <c r="N24" s="15" t="s">
        <v>737</v>
      </c>
    </row>
    <row r="25" spans="1:14" ht="11.25">
      <c r="A25" s="14" t="s">
        <v>157</v>
      </c>
      <c r="B25" s="16" t="s">
        <v>405</v>
      </c>
      <c r="C25" s="16"/>
      <c r="D25" s="15" t="s">
        <v>59</v>
      </c>
      <c r="E25" s="15" t="s">
        <v>382</v>
      </c>
      <c r="F25" s="15" t="s">
        <v>383</v>
      </c>
      <c r="G25" s="15" t="s">
        <v>738</v>
      </c>
      <c r="H25" s="15" t="s">
        <v>739</v>
      </c>
      <c r="I25" s="15" t="s">
        <v>740</v>
      </c>
      <c r="J25" s="15" t="s">
        <v>741</v>
      </c>
      <c r="K25" s="15" t="s">
        <v>742</v>
      </c>
      <c r="L25" s="15" t="s">
        <v>743</v>
      </c>
      <c r="M25" s="15" t="s">
        <v>691</v>
      </c>
      <c r="N25" s="15"/>
    </row>
    <row r="30" spans="1:14" ht="11.25">
      <c r="A30" s="14" t="s">
        <v>1263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</row>
    <row r="31" spans="1:11" ht="11.25">
      <c r="A31" s="14" t="s">
        <v>69</v>
      </c>
      <c r="B31" s="14" t="s">
        <v>1264</v>
      </c>
      <c r="D31" s="14" t="s">
        <v>59</v>
      </c>
      <c r="E31" s="14" t="s">
        <v>1271</v>
      </c>
      <c r="F31" s="14" t="s">
        <v>1272</v>
      </c>
      <c r="G31" s="14" t="s">
        <v>1273</v>
      </c>
      <c r="H31" s="14" t="s">
        <v>1274</v>
      </c>
      <c r="I31" s="14" t="s">
        <v>1275</v>
      </c>
      <c r="J31" s="14" t="s">
        <v>1276</v>
      </c>
      <c r="K31" s="14" t="s">
        <v>1277</v>
      </c>
    </row>
    <row r="32" spans="1:8" ht="11.25">
      <c r="A32" s="14" t="s">
        <v>140</v>
      </c>
      <c r="B32" s="14" t="s">
        <v>1265</v>
      </c>
      <c r="D32" s="14" t="s">
        <v>59</v>
      </c>
      <c r="E32" s="14" t="s">
        <v>412</v>
      </c>
      <c r="F32" s="14" t="s">
        <v>629</v>
      </c>
      <c r="G32" s="14" t="s">
        <v>1278</v>
      </c>
      <c r="H32" s="14" t="s">
        <v>632</v>
      </c>
    </row>
    <row r="33" spans="1:9" ht="11.25">
      <c r="A33" s="14" t="s">
        <v>144</v>
      </c>
      <c r="B33" s="14" t="s">
        <v>1266</v>
      </c>
      <c r="D33" s="14" t="s">
        <v>59</v>
      </c>
      <c r="E33" s="14" t="s">
        <v>1279</v>
      </c>
      <c r="F33" s="14" t="s">
        <v>1041</v>
      </c>
      <c r="G33" s="14" t="s">
        <v>1280</v>
      </c>
      <c r="H33" s="14" t="s">
        <v>443</v>
      </c>
      <c r="I33" s="14" t="s">
        <v>273</v>
      </c>
    </row>
    <row r="34" spans="1:8" ht="11.25">
      <c r="A34" s="14" t="s">
        <v>146</v>
      </c>
      <c r="B34" s="14" t="s">
        <v>1267</v>
      </c>
      <c r="D34" s="14" t="s">
        <v>59</v>
      </c>
      <c r="E34" s="14" t="s">
        <v>708</v>
      </c>
      <c r="F34" s="112" t="s">
        <v>1282</v>
      </c>
      <c r="G34" s="14" t="s">
        <v>1283</v>
      </c>
      <c r="H34" s="14" t="s">
        <v>1284</v>
      </c>
    </row>
    <row r="35" spans="1:9" ht="11.25">
      <c r="A35" s="14" t="s">
        <v>147</v>
      </c>
      <c r="B35" s="14" t="s">
        <v>1268</v>
      </c>
      <c r="D35" s="14" t="s">
        <v>59</v>
      </c>
      <c r="E35" s="14" t="s">
        <v>674</v>
      </c>
      <c r="F35" s="14" t="s">
        <v>273</v>
      </c>
      <c r="G35" s="14" t="s">
        <v>672</v>
      </c>
      <c r="H35" s="14" t="s">
        <v>675</v>
      </c>
      <c r="I35" s="14" t="s">
        <v>676</v>
      </c>
    </row>
    <row r="36" spans="1:10" ht="11.25">
      <c r="A36" s="14" t="s">
        <v>150</v>
      </c>
      <c r="B36" s="14" t="s">
        <v>1269</v>
      </c>
      <c r="D36" s="14" t="s">
        <v>59</v>
      </c>
      <c r="E36" s="14" t="s">
        <v>1285</v>
      </c>
      <c r="F36" s="14" t="s">
        <v>1286</v>
      </c>
      <c r="G36" s="14" t="s">
        <v>1287</v>
      </c>
      <c r="H36" s="14" t="s">
        <v>1288</v>
      </c>
      <c r="I36" s="14" t="s">
        <v>1289</v>
      </c>
      <c r="J36" s="14" t="s">
        <v>1290</v>
      </c>
    </row>
    <row r="37" spans="1:7" ht="11.25">
      <c r="A37" s="14" t="s">
        <v>152</v>
      </c>
      <c r="B37" s="14" t="s">
        <v>1270</v>
      </c>
      <c r="D37" s="14" t="s">
        <v>59</v>
      </c>
      <c r="E37" s="14" t="s">
        <v>708</v>
      </c>
      <c r="F37" s="14" t="s">
        <v>709</v>
      </c>
      <c r="G37" s="14" t="s">
        <v>710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8"/>
  <sheetViews>
    <sheetView workbookViewId="0" topLeftCell="A1">
      <pane xSplit="2" ySplit="22" topLeftCell="C5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58" sqref="B558"/>
    </sheetView>
  </sheetViews>
  <sheetFormatPr defaultColWidth="9.140625" defaultRowHeight="12.75"/>
  <cols>
    <col min="1" max="1" width="13.421875" style="22" customWidth="1"/>
    <col min="2" max="2" width="30.28125" style="22" customWidth="1"/>
    <col min="3" max="3" width="8.57421875" style="23" customWidth="1"/>
    <col min="4" max="4" width="8.421875" style="23" bestFit="1" customWidth="1"/>
    <col min="5" max="5" width="6.57421875" style="23" customWidth="1"/>
    <col min="6" max="6" width="7.8515625" style="23" bestFit="1" customWidth="1"/>
    <col min="7" max="7" width="7.00390625" style="23" bestFit="1" customWidth="1"/>
    <col min="8" max="8" width="5.28125" style="23" bestFit="1" customWidth="1"/>
    <col min="9" max="9" width="4.421875" style="23" bestFit="1" customWidth="1"/>
    <col min="10" max="10" width="4.140625" style="23" customWidth="1"/>
    <col min="11" max="11" width="25.28125" style="23" customWidth="1"/>
    <col min="12" max="12" width="6.421875" style="23" customWidth="1"/>
    <col min="13" max="13" width="4.140625" style="23" bestFit="1" customWidth="1"/>
    <col min="14" max="14" width="5.140625" style="23" bestFit="1" customWidth="1"/>
    <col min="15" max="15" width="39.140625" style="23" bestFit="1" customWidth="1"/>
    <col min="16" max="38" width="6.421875" style="23" customWidth="1"/>
    <col min="39" max="16384" width="9.140625" style="22" customWidth="1"/>
  </cols>
  <sheetData>
    <row r="1" spans="1:12" ht="18">
      <c r="A1" s="31" t="s">
        <v>429</v>
      </c>
      <c r="K1" s="18" t="s">
        <v>603</v>
      </c>
      <c r="L1" s="18" t="s">
        <v>964</v>
      </c>
    </row>
    <row r="2" spans="1:39" ht="11.25">
      <c r="A2" s="53" t="s">
        <v>1180</v>
      </c>
      <c r="B2" s="54" t="s">
        <v>603</v>
      </c>
      <c r="C2" s="54" t="s">
        <v>1023</v>
      </c>
      <c r="E2" s="54" t="s">
        <v>1181</v>
      </c>
      <c r="I2" s="54" t="s">
        <v>1386</v>
      </c>
      <c r="K2" s="18" t="s">
        <v>1301</v>
      </c>
      <c r="L2" s="18" t="s">
        <v>1304</v>
      </c>
      <c r="AM2" s="9" t="s">
        <v>760</v>
      </c>
    </row>
    <row r="3" spans="1:39" ht="11.25">
      <c r="A3" s="55" t="s">
        <v>442</v>
      </c>
      <c r="B3" s="57" t="s">
        <v>1000</v>
      </c>
      <c r="C3" s="59" t="s">
        <v>1023</v>
      </c>
      <c r="E3" s="59" t="s">
        <v>1059</v>
      </c>
      <c r="I3" s="113" t="s">
        <v>155</v>
      </c>
      <c r="K3" s="18" t="s">
        <v>853</v>
      </c>
      <c r="L3" s="18" t="s">
        <v>1155</v>
      </c>
      <c r="AM3" s="18" t="s">
        <v>850</v>
      </c>
    </row>
    <row r="4" spans="1:39" ht="11.25">
      <c r="A4" s="56" t="s">
        <v>651</v>
      </c>
      <c r="B4" s="57" t="s">
        <v>604</v>
      </c>
      <c r="C4" s="115" t="s">
        <v>850</v>
      </c>
      <c r="E4" s="59" t="s">
        <v>594</v>
      </c>
      <c r="I4" s="58" t="s">
        <v>760</v>
      </c>
      <c r="K4" s="18" t="s">
        <v>1060</v>
      </c>
      <c r="L4" s="18" t="s">
        <v>415</v>
      </c>
      <c r="AM4" s="18"/>
    </row>
    <row r="5" spans="1:39" ht="11.25">
      <c r="A5" s="55" t="s">
        <v>789</v>
      </c>
      <c r="B5" s="57" t="s">
        <v>851</v>
      </c>
      <c r="E5" s="59" t="s">
        <v>606</v>
      </c>
      <c r="I5" s="113" t="s">
        <v>1302</v>
      </c>
      <c r="K5" s="18" t="s">
        <v>1111</v>
      </c>
      <c r="L5" s="18" t="s">
        <v>918</v>
      </c>
      <c r="AM5" s="18"/>
    </row>
    <row r="6" spans="1:39" ht="11.25">
      <c r="A6" s="57" t="s">
        <v>1041</v>
      </c>
      <c r="B6" s="23"/>
      <c r="E6" s="59" t="s">
        <v>597</v>
      </c>
      <c r="I6" s="113" t="s">
        <v>1307</v>
      </c>
      <c r="K6" s="18" t="s">
        <v>1023</v>
      </c>
      <c r="L6" s="18" t="s">
        <v>1114</v>
      </c>
      <c r="AM6" s="18"/>
    </row>
    <row r="7" spans="1:39" ht="11.25">
      <c r="A7" s="57" t="s">
        <v>1145</v>
      </c>
      <c r="B7" s="23"/>
      <c r="E7" s="59" t="s">
        <v>964</v>
      </c>
      <c r="I7" s="113" t="s">
        <v>1308</v>
      </c>
      <c r="K7" s="18" t="s">
        <v>845</v>
      </c>
      <c r="L7" s="18" t="s">
        <v>1115</v>
      </c>
      <c r="AM7" s="18"/>
    </row>
    <row r="8" spans="1:39" ht="11.25">
      <c r="A8" s="55" t="s">
        <v>415</v>
      </c>
      <c r="B8" s="23"/>
      <c r="E8" s="59" t="s">
        <v>605</v>
      </c>
      <c r="I8" s="113" t="s">
        <v>1305</v>
      </c>
      <c r="K8" s="18" t="s">
        <v>850</v>
      </c>
      <c r="L8" s="18" t="s">
        <v>1117</v>
      </c>
      <c r="AM8" s="18"/>
    </row>
    <row r="9" spans="1:39" ht="11.25">
      <c r="A9" s="55" t="s">
        <v>918</v>
      </c>
      <c r="B9" s="23"/>
      <c r="E9" s="59" t="s">
        <v>599</v>
      </c>
      <c r="K9" s="18" t="s">
        <v>863</v>
      </c>
      <c r="L9" s="18" t="s">
        <v>416</v>
      </c>
      <c r="AM9" s="18"/>
    </row>
    <row r="10" spans="1:39" ht="11.25">
      <c r="A10" s="56" t="s">
        <v>153</v>
      </c>
      <c r="B10" s="23"/>
      <c r="E10" s="59" t="s">
        <v>600</v>
      </c>
      <c r="K10" s="18" t="s">
        <v>1303</v>
      </c>
      <c r="L10" s="18" t="s">
        <v>607</v>
      </c>
      <c r="AM10" s="18"/>
    </row>
    <row r="11" spans="1:39" ht="11.25">
      <c r="A11" s="55" t="s">
        <v>439</v>
      </c>
      <c r="B11" s="23"/>
      <c r="E11" s="58" t="s">
        <v>1169</v>
      </c>
      <c r="K11" s="18" t="s">
        <v>1110</v>
      </c>
      <c r="L11" s="18" t="s">
        <v>1113</v>
      </c>
      <c r="AM11" s="18"/>
    </row>
    <row r="12" spans="1:39" ht="11.25">
      <c r="A12" s="55" t="s">
        <v>417</v>
      </c>
      <c r="B12" s="23"/>
      <c r="K12" s="18" t="s">
        <v>1116</v>
      </c>
      <c r="L12" s="18" t="s">
        <v>1306</v>
      </c>
      <c r="AM12" s="18"/>
    </row>
    <row r="13" spans="1:39" ht="11.25">
      <c r="A13" s="57" t="s">
        <v>852</v>
      </c>
      <c r="B13" s="23"/>
      <c r="K13" s="18" t="s">
        <v>1112</v>
      </c>
      <c r="L13" s="18" t="s">
        <v>963</v>
      </c>
      <c r="AM13" s="18"/>
    </row>
    <row r="14" spans="10:39" ht="11.25">
      <c r="J14" s="24" t="s">
        <v>76</v>
      </c>
      <c r="K14" s="18" t="s">
        <v>1041</v>
      </c>
      <c r="L14" s="9" t="s">
        <v>960</v>
      </c>
      <c r="AM14" s="18" t="s">
        <v>789</v>
      </c>
    </row>
    <row r="15" spans="1:39" ht="11.25">
      <c r="A15" s="21"/>
      <c r="J15" s="23" t="s">
        <v>330</v>
      </c>
      <c r="L15" s="18" t="s">
        <v>155</v>
      </c>
      <c r="AM15" s="9" t="s">
        <v>597</v>
      </c>
    </row>
    <row r="16" spans="1:39" ht="11.25">
      <c r="A16" s="21"/>
      <c r="J16" s="23" t="s">
        <v>331</v>
      </c>
      <c r="L16" s="18" t="s">
        <v>1169</v>
      </c>
      <c r="AM16" s="18" t="s">
        <v>415</v>
      </c>
    </row>
    <row r="17" spans="1:39" ht="11.25">
      <c r="A17" s="21"/>
      <c r="J17" s="23" t="s">
        <v>332</v>
      </c>
      <c r="AM17" s="9" t="s">
        <v>604</v>
      </c>
    </row>
    <row r="18" spans="1:39" ht="11.25">
      <c r="A18" s="21"/>
      <c r="J18" s="23" t="s">
        <v>333</v>
      </c>
      <c r="AM18" s="9" t="s">
        <v>851</v>
      </c>
    </row>
    <row r="19" spans="1:39" ht="11.25">
      <c r="A19" s="21"/>
      <c r="J19" s="23" t="s">
        <v>334</v>
      </c>
      <c r="AM19" s="18" t="s">
        <v>918</v>
      </c>
    </row>
    <row r="20" spans="1:39" ht="11.25">
      <c r="A20" s="21" t="s">
        <v>1120</v>
      </c>
      <c r="J20" s="23" t="s">
        <v>1010</v>
      </c>
      <c r="AM20" s="19" t="s">
        <v>153</v>
      </c>
    </row>
    <row r="21" spans="1:39" ht="12" thickBot="1">
      <c r="A21" s="21"/>
      <c r="J21" s="23" t="s">
        <v>1009</v>
      </c>
      <c r="AM21" s="18" t="s">
        <v>439</v>
      </c>
    </row>
    <row r="22" spans="1:256" ht="55.5">
      <c r="A22" s="26"/>
      <c r="B22" s="26" t="s">
        <v>435</v>
      </c>
      <c r="C22" s="29" t="s">
        <v>72</v>
      </c>
      <c r="D22" s="29" t="s">
        <v>73</v>
      </c>
      <c r="E22" s="29" t="s">
        <v>967</v>
      </c>
      <c r="F22" s="29" t="s">
        <v>431</v>
      </c>
      <c r="G22" s="29" t="s">
        <v>432</v>
      </c>
      <c r="H22" s="29" t="s">
        <v>782</v>
      </c>
      <c r="I22" s="29" t="s">
        <v>1119</v>
      </c>
      <c r="J22" s="29" t="s">
        <v>76</v>
      </c>
      <c r="K22" s="29" t="s">
        <v>609</v>
      </c>
      <c r="L22" s="29" t="s">
        <v>453</v>
      </c>
      <c r="M22" s="29" t="s">
        <v>752</v>
      </c>
      <c r="N22" s="29" t="s">
        <v>755</v>
      </c>
      <c r="O22" s="29" t="s">
        <v>774</v>
      </c>
      <c r="P22" s="29"/>
      <c r="Q22" s="29"/>
      <c r="R22" s="29" t="s">
        <v>64</v>
      </c>
      <c r="S22" s="29"/>
      <c r="T22" s="29"/>
      <c r="U22" s="29" t="s">
        <v>68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9" t="s">
        <v>605</v>
      </c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3" customFormat="1" ht="11.25" hidden="1">
      <c r="A23" s="30"/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30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0">
        <v>14</v>
      </c>
      <c r="P23" s="30">
        <v>15</v>
      </c>
      <c r="Q23" s="30">
        <v>16</v>
      </c>
      <c r="R23" s="30">
        <v>17</v>
      </c>
      <c r="S23" s="30">
        <v>18</v>
      </c>
      <c r="T23" s="30">
        <v>19</v>
      </c>
      <c r="U23" s="30">
        <v>20</v>
      </c>
      <c r="V23" s="30">
        <v>21</v>
      </c>
      <c r="W23" s="30">
        <v>22</v>
      </c>
      <c r="X23" s="30">
        <v>23</v>
      </c>
      <c r="Y23" s="30">
        <v>24</v>
      </c>
      <c r="Z23" s="30">
        <v>25</v>
      </c>
      <c r="AA23" s="30">
        <v>26</v>
      </c>
      <c r="AB23" s="30">
        <v>27</v>
      </c>
      <c r="AC23" s="30">
        <v>28</v>
      </c>
      <c r="AD23" s="30">
        <v>29</v>
      </c>
      <c r="AE23" s="30">
        <v>30</v>
      </c>
      <c r="AF23" s="30">
        <v>31</v>
      </c>
      <c r="AG23" s="30">
        <v>32</v>
      </c>
      <c r="AH23" s="30">
        <v>33</v>
      </c>
      <c r="AI23" s="30">
        <v>34</v>
      </c>
      <c r="AJ23" s="30">
        <v>35</v>
      </c>
      <c r="AK23" s="30">
        <v>36</v>
      </c>
      <c r="AL23" s="30">
        <v>37</v>
      </c>
      <c r="AM23" s="9" t="s">
        <v>599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5" customFormat="1" ht="11.25">
      <c r="A24" s="27" t="s">
        <v>853</v>
      </c>
      <c r="B24" s="27" t="s">
        <v>854</v>
      </c>
      <c r="C24" s="30" t="s">
        <v>25</v>
      </c>
      <c r="D24" s="30">
        <v>550</v>
      </c>
      <c r="E24" s="30">
        <v>3</v>
      </c>
      <c r="F24" s="30" t="s">
        <v>857</v>
      </c>
      <c r="G24" s="30">
        <v>5</v>
      </c>
      <c r="H24" s="30">
        <v>50</v>
      </c>
      <c r="I24" s="30">
        <v>3</v>
      </c>
      <c r="J24" s="30" t="s">
        <v>771</v>
      </c>
      <c r="K24" s="30" t="s">
        <v>858</v>
      </c>
      <c r="L24" s="30"/>
      <c r="M24" s="30"/>
      <c r="N24" s="30"/>
      <c r="O24" s="30"/>
      <c r="P24" s="27"/>
      <c r="Q24" s="27"/>
      <c r="R24" s="27" t="s">
        <v>856</v>
      </c>
      <c r="S24" s="27"/>
      <c r="T24" s="27"/>
      <c r="U24" s="27" t="s">
        <v>855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8" t="s">
        <v>417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5" customFormat="1" ht="11.25">
      <c r="A25" s="27"/>
      <c r="B25" s="27" t="s">
        <v>859</v>
      </c>
      <c r="C25" s="30" t="s">
        <v>28</v>
      </c>
      <c r="D25" s="30" t="s">
        <v>1186</v>
      </c>
      <c r="E25" s="30">
        <v>0.333</v>
      </c>
      <c r="F25" s="30" t="s">
        <v>857</v>
      </c>
      <c r="G25" s="30">
        <v>1</v>
      </c>
      <c r="H25" s="30">
        <v>500</v>
      </c>
      <c r="I25" s="30">
        <v>6</v>
      </c>
      <c r="J25" s="30" t="s">
        <v>862</v>
      </c>
      <c r="K25" s="30" t="s">
        <v>858</v>
      </c>
      <c r="L25" s="30"/>
      <c r="M25" s="30"/>
      <c r="N25" s="30"/>
      <c r="O25" s="30"/>
      <c r="P25" s="27"/>
      <c r="Q25" s="27"/>
      <c r="R25" s="27" t="s">
        <v>861</v>
      </c>
      <c r="S25" s="27"/>
      <c r="T25" s="27"/>
      <c r="U25" s="27" t="s">
        <v>860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9" t="s">
        <v>852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5" customFormat="1" ht="11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9" t="s">
        <v>600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5" customFormat="1" ht="11.25">
      <c r="A27" s="27"/>
      <c r="B27" s="2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9" t="s">
        <v>964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5" customFormat="1" ht="11.25">
      <c r="A28" s="27"/>
      <c r="B28" s="2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9" t="s">
        <v>1023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25" customFormat="1" ht="11.25">
      <c r="A29" s="27"/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9" t="s">
        <v>1041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25" customFormat="1" ht="11.25">
      <c r="A30" s="27"/>
      <c r="B30" s="2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9" t="s">
        <v>1059</v>
      </c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25" customFormat="1" ht="11.25">
      <c r="A31" s="27"/>
      <c r="B31" s="2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9" t="s">
        <v>1145</v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25" customFormat="1" ht="11.25">
      <c r="A32" s="27"/>
      <c r="B32" s="2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9" t="s">
        <v>1169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5" customFormat="1" ht="11.25">
      <c r="A33" s="27"/>
      <c r="B33" s="2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25" customFormat="1" ht="11.25">
      <c r="A34" s="27"/>
      <c r="B34" s="2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25" customFormat="1" ht="11.25">
      <c r="A35" s="27"/>
      <c r="B35" s="2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25" customFormat="1" ht="11.25">
      <c r="A36" s="27"/>
      <c r="B36" s="2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25" customFormat="1" ht="11.25">
      <c r="A37" s="27" t="s">
        <v>863</v>
      </c>
      <c r="B37" s="2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5" customFormat="1" ht="11.25">
      <c r="A38" s="27"/>
      <c r="B38" s="27" t="s">
        <v>864</v>
      </c>
      <c r="C38" s="30" t="s">
        <v>867</v>
      </c>
      <c r="D38" s="30">
        <v>50</v>
      </c>
      <c r="E38" s="30">
        <v>1</v>
      </c>
      <c r="F38" s="30" t="s">
        <v>868</v>
      </c>
      <c r="G38" s="30">
        <v>1</v>
      </c>
      <c r="H38" s="30">
        <v>34</v>
      </c>
      <c r="I38" s="30">
        <v>20</v>
      </c>
      <c r="J38" s="30" t="s">
        <v>862</v>
      </c>
      <c r="K38" s="30" t="s">
        <v>869</v>
      </c>
      <c r="L38" s="30"/>
      <c r="M38" s="30"/>
      <c r="N38" s="30">
        <v>20</v>
      </c>
      <c r="O38" s="30"/>
      <c r="P38" s="27"/>
      <c r="Q38" s="27"/>
      <c r="R38" s="27" t="s">
        <v>866</v>
      </c>
      <c r="S38" s="27"/>
      <c r="T38" s="27"/>
      <c r="U38" s="27" t="s">
        <v>865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5" customFormat="1" ht="11.25">
      <c r="A39" s="27"/>
      <c r="B39" s="27" t="s">
        <v>870</v>
      </c>
      <c r="C39" s="30" t="s">
        <v>873</v>
      </c>
      <c r="D39" s="30">
        <v>1500</v>
      </c>
      <c r="E39" s="30">
        <v>0.5</v>
      </c>
      <c r="F39" s="30">
        <v>10</v>
      </c>
      <c r="G39" s="30">
        <v>0.5</v>
      </c>
      <c r="H39" s="30">
        <v>600</v>
      </c>
      <c r="I39" s="30">
        <v>50</v>
      </c>
      <c r="J39" s="30" t="s">
        <v>862</v>
      </c>
      <c r="K39" s="30" t="s">
        <v>874</v>
      </c>
      <c r="L39" s="30"/>
      <c r="M39" s="30"/>
      <c r="N39" s="30">
        <v>10</v>
      </c>
      <c r="O39" s="30"/>
      <c r="P39" s="27"/>
      <c r="Q39" s="27"/>
      <c r="R39" s="27" t="s">
        <v>872</v>
      </c>
      <c r="S39" s="27"/>
      <c r="T39" s="27"/>
      <c r="U39" s="27" t="s">
        <v>871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25" customFormat="1" ht="11.25">
      <c r="A40" s="27"/>
      <c r="B40" s="27" t="s">
        <v>875</v>
      </c>
      <c r="C40" s="30" t="s">
        <v>877</v>
      </c>
      <c r="D40" s="30" t="s">
        <v>1186</v>
      </c>
      <c r="E40" s="30">
        <v>1</v>
      </c>
      <c r="F40" s="30">
        <v>16</v>
      </c>
      <c r="G40" s="30">
        <v>1</v>
      </c>
      <c r="H40" s="30">
        <v>30</v>
      </c>
      <c r="I40" s="30">
        <v>15</v>
      </c>
      <c r="J40" s="30" t="s">
        <v>862</v>
      </c>
      <c r="K40" s="30" t="s">
        <v>878</v>
      </c>
      <c r="L40" s="30"/>
      <c r="M40" s="30"/>
      <c r="N40" s="30"/>
      <c r="O40" s="30"/>
      <c r="P40" s="27"/>
      <c r="Q40" s="27"/>
      <c r="R40" s="27" t="s">
        <v>876</v>
      </c>
      <c r="S40" s="27"/>
      <c r="T40" s="27"/>
      <c r="U40" s="27" t="s">
        <v>860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25" customFormat="1" ht="11.25">
      <c r="A41" s="27"/>
      <c r="B41" s="27" t="s">
        <v>879</v>
      </c>
      <c r="C41" s="30" t="s">
        <v>26</v>
      </c>
      <c r="D41" s="30">
        <v>100</v>
      </c>
      <c r="E41" s="30">
        <v>1</v>
      </c>
      <c r="F41" s="30">
        <v>10</v>
      </c>
      <c r="G41" s="30">
        <v>1</v>
      </c>
      <c r="H41" s="30">
        <v>24</v>
      </c>
      <c r="I41" s="30">
        <v>15</v>
      </c>
      <c r="J41" s="30" t="s">
        <v>862</v>
      </c>
      <c r="K41" s="30" t="s">
        <v>881</v>
      </c>
      <c r="L41" s="30"/>
      <c r="M41" s="30"/>
      <c r="N41" s="30"/>
      <c r="O41" s="30"/>
      <c r="P41" s="27"/>
      <c r="Q41" s="27"/>
      <c r="R41" s="27" t="s">
        <v>880</v>
      </c>
      <c r="S41" s="27"/>
      <c r="T41" s="27"/>
      <c r="U41" s="27" t="s">
        <v>860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25" customFormat="1" ht="11.25">
      <c r="A42" s="27"/>
      <c r="B42" s="27" t="s">
        <v>882</v>
      </c>
      <c r="C42" s="30" t="s">
        <v>68</v>
      </c>
      <c r="D42" s="30">
        <v>1000</v>
      </c>
      <c r="E42" s="30">
        <v>1</v>
      </c>
      <c r="F42" s="30">
        <v>1</v>
      </c>
      <c r="G42" s="30">
        <v>1</v>
      </c>
      <c r="H42" s="30">
        <v>44</v>
      </c>
      <c r="I42" s="30">
        <v>20</v>
      </c>
      <c r="J42" s="30" t="s">
        <v>862</v>
      </c>
      <c r="K42" s="30" t="s">
        <v>884</v>
      </c>
      <c r="L42" s="30"/>
      <c r="M42" s="30"/>
      <c r="N42" s="30"/>
      <c r="O42" s="30"/>
      <c r="P42" s="27"/>
      <c r="Q42" s="27"/>
      <c r="R42" s="27" t="s">
        <v>883</v>
      </c>
      <c r="S42" s="27"/>
      <c r="T42" s="27"/>
      <c r="U42" s="27" t="s">
        <v>860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25" customFormat="1" ht="11.25">
      <c r="A43" s="27"/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5" customFormat="1" ht="11.25">
      <c r="A44" s="27"/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25" customFormat="1" ht="11.25">
      <c r="A45" s="27"/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25" customFormat="1" ht="11.25">
      <c r="A46" s="27"/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25" customFormat="1" ht="11.25">
      <c r="A47" s="27"/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25" customFormat="1" ht="11.25">
      <c r="A48" s="27"/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25" customFormat="1" ht="11.25">
      <c r="A49" s="27"/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5" customFormat="1" ht="11.25">
      <c r="A50" s="27"/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5" customFormat="1" ht="11.25">
      <c r="A51" s="27"/>
      <c r="B51" s="2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5" customFormat="1" ht="11.25">
      <c r="A52" s="27"/>
      <c r="B52" s="27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5" customFormat="1" ht="11.25">
      <c r="A53" s="27"/>
      <c r="B53" s="2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5" customFormat="1" ht="11.25">
      <c r="A54" s="27" t="s">
        <v>93</v>
      </c>
      <c r="B54" s="2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2:256" s="25" customFormat="1" ht="11.25">
      <c r="B55" s="27" t="s">
        <v>885</v>
      </c>
      <c r="C55" s="30" t="s">
        <v>26</v>
      </c>
      <c r="D55" s="30">
        <v>100</v>
      </c>
      <c r="E55" s="30"/>
      <c r="F55" s="30" t="s">
        <v>887</v>
      </c>
      <c r="G55" s="30">
        <v>10</v>
      </c>
      <c r="H55" s="30">
        <v>26</v>
      </c>
      <c r="I55" s="30">
        <v>4</v>
      </c>
      <c r="J55" s="30" t="s">
        <v>888</v>
      </c>
      <c r="K55" s="30"/>
      <c r="L55" s="30"/>
      <c r="M55" s="30"/>
      <c r="N55" s="30"/>
      <c r="O55" s="30"/>
      <c r="P55" s="27"/>
      <c r="Q55" s="27"/>
      <c r="R55" s="27" t="s">
        <v>886</v>
      </c>
      <c r="S55" s="27"/>
      <c r="T55" s="27"/>
      <c r="U55" s="27" t="s">
        <v>865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25" customFormat="1" ht="11.25">
      <c r="A56" s="27"/>
      <c r="B56" s="27" t="s">
        <v>889</v>
      </c>
      <c r="C56" s="30" t="s">
        <v>877</v>
      </c>
      <c r="D56" s="30">
        <v>100</v>
      </c>
      <c r="E56" s="30"/>
      <c r="F56" s="30" t="s">
        <v>891</v>
      </c>
      <c r="G56" s="30">
        <v>3</v>
      </c>
      <c r="H56" s="30">
        <v>18</v>
      </c>
      <c r="I56" s="30">
        <v>4.5</v>
      </c>
      <c r="J56" s="30" t="s">
        <v>406</v>
      </c>
      <c r="K56" s="30"/>
      <c r="L56" s="30"/>
      <c r="M56" s="30"/>
      <c r="N56" s="30"/>
      <c r="O56" s="30"/>
      <c r="P56" s="27"/>
      <c r="Q56" s="27"/>
      <c r="R56" s="27" t="s">
        <v>890</v>
      </c>
      <c r="S56" s="27"/>
      <c r="T56" s="27"/>
      <c r="U56" s="27" t="s">
        <v>855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5" customFormat="1" ht="11.25">
      <c r="A57" s="27"/>
      <c r="B57" s="27" t="s">
        <v>849</v>
      </c>
      <c r="C57" s="30" t="s">
        <v>26</v>
      </c>
      <c r="D57" s="30">
        <v>100</v>
      </c>
      <c r="E57" s="30"/>
      <c r="F57" s="30" t="s">
        <v>891</v>
      </c>
      <c r="G57" s="30">
        <v>3</v>
      </c>
      <c r="H57" s="30">
        <v>13</v>
      </c>
      <c r="I57" s="30">
        <v>3</v>
      </c>
      <c r="J57" s="30" t="s">
        <v>406</v>
      </c>
      <c r="K57" s="30"/>
      <c r="L57" s="30"/>
      <c r="M57" s="30"/>
      <c r="N57" s="30"/>
      <c r="O57" s="30"/>
      <c r="P57" s="27"/>
      <c r="Q57" s="27"/>
      <c r="R57" s="27" t="s">
        <v>892</v>
      </c>
      <c r="S57" s="27"/>
      <c r="T57" s="27"/>
      <c r="U57" s="27" t="s">
        <v>855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25" customFormat="1" ht="11.25">
      <c r="A58" s="27"/>
      <c r="B58" s="27" t="s">
        <v>893</v>
      </c>
      <c r="C58" s="30" t="s">
        <v>895</v>
      </c>
      <c r="D58" s="30">
        <v>100</v>
      </c>
      <c r="E58" s="30"/>
      <c r="F58" s="30" t="s">
        <v>896</v>
      </c>
      <c r="G58" s="30">
        <v>3</v>
      </c>
      <c r="H58" s="30">
        <v>14</v>
      </c>
      <c r="I58" s="30">
        <v>3.5</v>
      </c>
      <c r="J58" s="30" t="s">
        <v>406</v>
      </c>
      <c r="K58" s="30"/>
      <c r="L58" s="30"/>
      <c r="M58" s="30"/>
      <c r="N58" s="30"/>
      <c r="O58" s="30"/>
      <c r="P58" s="27"/>
      <c r="Q58" s="27"/>
      <c r="R58" s="27" t="s">
        <v>894</v>
      </c>
      <c r="S58" s="27"/>
      <c r="T58" s="27"/>
      <c r="U58" s="27" t="s">
        <v>855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25" customFormat="1" ht="11.25">
      <c r="A59" s="27"/>
      <c r="B59" s="27" t="s">
        <v>897</v>
      </c>
      <c r="C59" s="30" t="s">
        <v>895</v>
      </c>
      <c r="D59" s="30">
        <v>100</v>
      </c>
      <c r="E59" s="30"/>
      <c r="F59" s="30">
        <v>6</v>
      </c>
      <c r="G59" s="30">
        <v>3</v>
      </c>
      <c r="H59" s="30">
        <v>11</v>
      </c>
      <c r="I59" s="30">
        <v>3.25</v>
      </c>
      <c r="J59" s="30" t="s">
        <v>406</v>
      </c>
      <c r="K59" s="30"/>
      <c r="L59" s="30"/>
      <c r="M59" s="30"/>
      <c r="N59" s="30"/>
      <c r="O59" s="30"/>
      <c r="P59" s="27"/>
      <c r="Q59" s="27"/>
      <c r="R59" s="27" t="s">
        <v>898</v>
      </c>
      <c r="S59" s="27"/>
      <c r="T59" s="27"/>
      <c r="U59" s="27" t="s">
        <v>855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5" customFormat="1" ht="11.25">
      <c r="A60" s="27"/>
      <c r="B60" s="27" t="s">
        <v>899</v>
      </c>
      <c r="C60" s="30" t="s">
        <v>26</v>
      </c>
      <c r="D60" s="30">
        <v>100</v>
      </c>
      <c r="E60" s="30"/>
      <c r="F60" s="30" t="s">
        <v>891</v>
      </c>
      <c r="G60" s="30">
        <v>3</v>
      </c>
      <c r="H60" s="30">
        <v>12</v>
      </c>
      <c r="I60" s="30">
        <v>3</v>
      </c>
      <c r="J60" s="30" t="s">
        <v>406</v>
      </c>
      <c r="K60" s="30"/>
      <c r="L60" s="30"/>
      <c r="M60" s="30"/>
      <c r="N60" s="30"/>
      <c r="O60" s="30"/>
      <c r="P60" s="27"/>
      <c r="Q60" s="27"/>
      <c r="R60" s="27" t="s">
        <v>886</v>
      </c>
      <c r="S60" s="27"/>
      <c r="T60" s="27"/>
      <c r="U60" s="27" t="s">
        <v>855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25" customFormat="1" ht="11.25">
      <c r="A61" s="27"/>
      <c r="B61" s="27" t="s">
        <v>900</v>
      </c>
      <c r="C61" s="30" t="s">
        <v>437</v>
      </c>
      <c r="D61" s="30">
        <v>300</v>
      </c>
      <c r="E61" s="30"/>
      <c r="F61" s="30" t="s">
        <v>438</v>
      </c>
      <c r="G61" s="30">
        <v>3</v>
      </c>
      <c r="H61" s="30">
        <v>20</v>
      </c>
      <c r="I61" s="30">
        <v>2.6</v>
      </c>
      <c r="J61" s="30" t="s">
        <v>88</v>
      </c>
      <c r="K61" s="30"/>
      <c r="L61" s="30"/>
      <c r="M61" s="30"/>
      <c r="N61" s="30"/>
      <c r="O61" s="30"/>
      <c r="P61" s="27"/>
      <c r="Q61" s="27"/>
      <c r="R61" s="27" t="s">
        <v>901</v>
      </c>
      <c r="S61" s="27"/>
      <c r="T61" s="27"/>
      <c r="U61" s="27" t="s">
        <v>860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25" customFormat="1" ht="11.25">
      <c r="A62" s="27"/>
      <c r="B62" s="27" t="s">
        <v>902</v>
      </c>
      <c r="C62" s="30" t="s">
        <v>26</v>
      </c>
      <c r="D62" s="30">
        <v>100</v>
      </c>
      <c r="E62" s="30"/>
      <c r="F62" s="30">
        <v>6</v>
      </c>
      <c r="G62" s="30">
        <v>3</v>
      </c>
      <c r="H62" s="30">
        <v>10</v>
      </c>
      <c r="I62" s="30">
        <v>2</v>
      </c>
      <c r="J62" s="30" t="s">
        <v>406</v>
      </c>
      <c r="K62" s="30" t="s">
        <v>904</v>
      </c>
      <c r="L62" s="30"/>
      <c r="M62" s="30"/>
      <c r="N62" s="30"/>
      <c r="O62" s="30"/>
      <c r="P62" s="27"/>
      <c r="Q62" s="27"/>
      <c r="R62" s="27" t="s">
        <v>903</v>
      </c>
      <c r="S62" s="27"/>
      <c r="T62" s="27"/>
      <c r="U62" s="27" t="s">
        <v>860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25" customFormat="1" ht="11.25">
      <c r="A63" s="27"/>
      <c r="B63" s="27" t="s">
        <v>905</v>
      </c>
      <c r="C63" s="30" t="s">
        <v>907</v>
      </c>
      <c r="D63" s="30">
        <v>50</v>
      </c>
      <c r="E63" s="30"/>
      <c r="F63" s="30">
        <v>8</v>
      </c>
      <c r="G63" s="30">
        <v>3</v>
      </c>
      <c r="H63" s="30">
        <v>20</v>
      </c>
      <c r="I63" s="30">
        <v>3.75</v>
      </c>
      <c r="J63" s="30" t="s">
        <v>705</v>
      </c>
      <c r="K63" s="30" t="s">
        <v>908</v>
      </c>
      <c r="L63" s="30"/>
      <c r="M63" s="30"/>
      <c r="N63" s="30"/>
      <c r="O63" s="30"/>
      <c r="P63" s="27"/>
      <c r="Q63" s="27"/>
      <c r="R63" s="27" t="s">
        <v>906</v>
      </c>
      <c r="S63" s="27"/>
      <c r="T63" s="27"/>
      <c r="U63" s="27" t="s">
        <v>860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25" customFormat="1" ht="11.25">
      <c r="A64" s="27"/>
      <c r="B64" s="27" t="s">
        <v>1020</v>
      </c>
      <c r="C64" s="30" t="s">
        <v>907</v>
      </c>
      <c r="D64" s="30" t="s">
        <v>1182</v>
      </c>
      <c r="E64" s="30"/>
      <c r="F64" s="30">
        <v>8</v>
      </c>
      <c r="G64" s="30">
        <v>0.5</v>
      </c>
      <c r="H64" s="30">
        <v>13</v>
      </c>
      <c r="I64" s="30">
        <v>3</v>
      </c>
      <c r="J64" s="30" t="s">
        <v>910</v>
      </c>
      <c r="K64" s="30" t="s">
        <v>908</v>
      </c>
      <c r="L64" s="30"/>
      <c r="M64" s="30"/>
      <c r="N64" s="30"/>
      <c r="O64" s="30" t="s">
        <v>1183</v>
      </c>
      <c r="P64" s="27"/>
      <c r="Q64" s="27"/>
      <c r="R64" s="27" t="s">
        <v>909</v>
      </c>
      <c r="S64" s="27"/>
      <c r="T64" s="27"/>
      <c r="U64" s="27" t="s">
        <v>860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25" customFormat="1" ht="11.25">
      <c r="A65" s="27"/>
      <c r="B65" s="27" t="s">
        <v>89</v>
      </c>
      <c r="C65" s="30" t="s">
        <v>25</v>
      </c>
      <c r="D65" s="30">
        <v>50</v>
      </c>
      <c r="E65" s="30"/>
      <c r="F65" s="30">
        <v>2</v>
      </c>
      <c r="G65" s="30">
        <v>1</v>
      </c>
      <c r="H65" s="30">
        <v>14</v>
      </c>
      <c r="I65" s="30">
        <v>1</v>
      </c>
      <c r="J65" s="30" t="s">
        <v>406</v>
      </c>
      <c r="K65" s="30" t="s">
        <v>795</v>
      </c>
      <c r="L65" s="30"/>
      <c r="M65" s="30"/>
      <c r="N65" s="30"/>
      <c r="O65" s="30"/>
      <c r="P65" s="27"/>
      <c r="Q65" s="27"/>
      <c r="R65" s="27" t="s">
        <v>911</v>
      </c>
      <c r="S65" s="27"/>
      <c r="T65" s="27"/>
      <c r="U65" s="27" t="s">
        <v>860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25" customFormat="1" ht="11.25">
      <c r="A66" s="27"/>
      <c r="B66" s="27" t="s">
        <v>912</v>
      </c>
      <c r="C66" s="30" t="s">
        <v>913</v>
      </c>
      <c r="D66" s="30">
        <v>100</v>
      </c>
      <c r="E66" s="30"/>
      <c r="F66" s="30">
        <v>6</v>
      </c>
      <c r="G66" s="30">
        <v>3</v>
      </c>
      <c r="H66" s="30">
        <v>11.2</v>
      </c>
      <c r="I66" s="30">
        <v>3.5</v>
      </c>
      <c r="J66" s="30" t="s">
        <v>406</v>
      </c>
      <c r="K66" s="30"/>
      <c r="L66" s="30"/>
      <c r="M66" s="30"/>
      <c r="N66" s="30"/>
      <c r="O66" s="30"/>
      <c r="P66" s="27"/>
      <c r="Q66" s="27"/>
      <c r="R66" s="27" t="s">
        <v>898</v>
      </c>
      <c r="S66" s="27"/>
      <c r="T66" s="27"/>
      <c r="U66" s="27" t="s">
        <v>860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25" customFormat="1" ht="11.25">
      <c r="A67" s="27"/>
      <c r="B67" s="27" t="s">
        <v>914</v>
      </c>
      <c r="C67" s="30" t="s">
        <v>916</v>
      </c>
      <c r="D67" s="30">
        <v>50</v>
      </c>
      <c r="E67" s="30"/>
      <c r="F67" s="30">
        <v>1</v>
      </c>
      <c r="G67" s="30">
        <v>1</v>
      </c>
      <c r="H67" s="30">
        <v>10</v>
      </c>
      <c r="I67" s="30">
        <v>6</v>
      </c>
      <c r="J67" s="30" t="s">
        <v>441</v>
      </c>
      <c r="K67" s="30" t="s">
        <v>917</v>
      </c>
      <c r="L67" s="30"/>
      <c r="M67" s="30"/>
      <c r="N67" s="30"/>
      <c r="O67" s="30"/>
      <c r="P67" s="27"/>
      <c r="Q67" s="27"/>
      <c r="R67" s="27" t="s">
        <v>915</v>
      </c>
      <c r="S67" s="27"/>
      <c r="T67" s="27"/>
      <c r="U67" s="27" t="s">
        <v>860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25" customFormat="1" ht="11.25">
      <c r="A68" s="27"/>
      <c r="B68" s="2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25" customFormat="1" ht="11.25">
      <c r="A69" s="27"/>
      <c r="B69" s="2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25" customFormat="1" ht="11.25">
      <c r="A70" s="27"/>
      <c r="B70" s="2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25" customFormat="1" ht="11.25">
      <c r="A71" s="27"/>
      <c r="B71" s="27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25" customFormat="1" ht="11.25">
      <c r="A72" s="27"/>
      <c r="B72" s="27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5" customFormat="1" ht="11.25">
      <c r="A73" s="27"/>
      <c r="B73" s="2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s="25" customFormat="1" ht="11.25">
      <c r="A74" s="27"/>
      <c r="B74" s="2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s="25" customFormat="1" ht="11.25">
      <c r="A75" s="27"/>
      <c r="B75" s="2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s="25" customFormat="1" ht="11.25">
      <c r="A76" s="27"/>
      <c r="B76" s="27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s="25" customFormat="1" ht="11.25">
      <c r="A77" s="27" t="s">
        <v>918</v>
      </c>
      <c r="B77" s="27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7"/>
      <c r="Q77" s="27"/>
      <c r="R77" s="27" t="s">
        <v>920</v>
      </c>
      <c r="S77" s="27"/>
      <c r="T77" s="27"/>
      <c r="U77" s="27" t="s">
        <v>860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s="25" customFormat="1" ht="11.25">
      <c r="A78" s="27"/>
      <c r="B78" s="27" t="s">
        <v>919</v>
      </c>
      <c r="C78" s="30" t="s">
        <v>921</v>
      </c>
      <c r="D78" s="30" t="s">
        <v>1189</v>
      </c>
      <c r="E78" s="30">
        <v>3</v>
      </c>
      <c r="F78" s="30">
        <v>10</v>
      </c>
      <c r="G78" s="30">
        <v>3</v>
      </c>
      <c r="H78" s="30" t="s">
        <v>922</v>
      </c>
      <c r="I78" s="30">
        <v>12</v>
      </c>
      <c r="J78" s="30" t="s">
        <v>923</v>
      </c>
      <c r="K78" s="30"/>
      <c r="L78" s="30"/>
      <c r="M78" s="30"/>
      <c r="N78" s="30">
        <v>50</v>
      </c>
      <c r="O78" s="30" t="s">
        <v>1190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25" customFormat="1" ht="11.25">
      <c r="A79" s="27"/>
      <c r="B79" s="27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s="25" customFormat="1" ht="11.25">
      <c r="A80" s="27"/>
      <c r="B80" s="2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s="25" customFormat="1" ht="11.25">
      <c r="A81" s="27"/>
      <c r="B81" s="27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s="25" customFormat="1" ht="11.25">
      <c r="A82" s="27"/>
      <c r="B82" s="27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s="25" customFormat="1" ht="11.25">
      <c r="A83" s="27"/>
      <c r="B83" s="2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25" customFormat="1" ht="11.25">
      <c r="A84" s="27"/>
      <c r="B84" s="2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s="25" customFormat="1" ht="11.25">
      <c r="A85" s="27"/>
      <c r="B85" s="2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25" customFormat="1" ht="11.25">
      <c r="A86" s="27"/>
      <c r="B86" s="2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25" customFormat="1" ht="11.25">
      <c r="A87" s="27"/>
      <c r="B87" s="2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s="25" customFormat="1" ht="11.25">
      <c r="A88" s="27"/>
      <c r="B88" s="2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s="25" customFormat="1" ht="11.25">
      <c r="A89" s="27"/>
      <c r="B89" s="2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s="25" customFormat="1" ht="11.25">
      <c r="A90" s="27"/>
      <c r="B90" s="27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s="25" customFormat="1" ht="11.25">
      <c r="A91" s="27"/>
      <c r="B91" s="27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25" customFormat="1" ht="11.25">
      <c r="A92" s="27"/>
      <c r="B92" s="27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25" customFormat="1" ht="11.25">
      <c r="A93" s="27"/>
      <c r="B93" s="27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s="25" customFormat="1" ht="11.25">
      <c r="A94" s="27"/>
      <c r="B94" s="27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25" customFormat="1" ht="11.25">
      <c r="A95" s="27"/>
      <c r="B95" s="27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25" customFormat="1" ht="11.25">
      <c r="A96" s="27"/>
      <c r="B96" s="27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25" customFormat="1" ht="11.25">
      <c r="A97" s="27"/>
      <c r="B97" s="2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25" customFormat="1" ht="11.25">
      <c r="A98" s="27" t="s">
        <v>127</v>
      </c>
      <c r="B98" s="27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2:256" s="25" customFormat="1" ht="11.25">
      <c r="B99" s="27" t="s">
        <v>924</v>
      </c>
      <c r="C99" s="30" t="s">
        <v>926</v>
      </c>
      <c r="D99" s="30">
        <v>3</v>
      </c>
      <c r="E99" s="30">
        <v>125</v>
      </c>
      <c r="F99" s="30">
        <v>50</v>
      </c>
      <c r="G99" s="30">
        <v>8</v>
      </c>
      <c r="H99" s="30">
        <v>14</v>
      </c>
      <c r="I99" s="30">
        <v>9</v>
      </c>
      <c r="J99" s="30" t="s">
        <v>910</v>
      </c>
      <c r="K99" s="30"/>
      <c r="L99" s="30"/>
      <c r="M99" s="30"/>
      <c r="N99" s="30"/>
      <c r="O99" s="30"/>
      <c r="P99" s="27"/>
      <c r="Q99" s="27"/>
      <c r="R99" s="27" t="s">
        <v>925</v>
      </c>
      <c r="S99" s="27"/>
      <c r="T99" s="27"/>
      <c r="U99" s="27" t="s">
        <v>865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s="25" customFormat="1" ht="11.25">
      <c r="A100" s="27"/>
      <c r="B100" s="27" t="s">
        <v>444</v>
      </c>
      <c r="C100" s="30" t="s">
        <v>26</v>
      </c>
      <c r="D100" s="30">
        <v>10</v>
      </c>
      <c r="E100" s="30">
        <v>75</v>
      </c>
      <c r="F100" s="30">
        <v>300</v>
      </c>
      <c r="G100" s="30">
        <v>20</v>
      </c>
      <c r="H100" s="30">
        <v>27</v>
      </c>
      <c r="I100" s="30">
        <v>15</v>
      </c>
      <c r="J100" s="30" t="s">
        <v>862</v>
      </c>
      <c r="K100" s="30" t="s">
        <v>928</v>
      </c>
      <c r="L100" s="30"/>
      <c r="M100" s="30"/>
      <c r="N100" s="30"/>
      <c r="O100" s="30"/>
      <c r="P100" s="27"/>
      <c r="Q100" s="27"/>
      <c r="R100" s="27" t="s">
        <v>927</v>
      </c>
      <c r="S100" s="27"/>
      <c r="T100" s="27"/>
      <c r="U100" s="27" t="s">
        <v>865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25" customFormat="1" ht="11.25">
      <c r="A101" s="27"/>
      <c r="B101" s="27" t="s">
        <v>929</v>
      </c>
      <c r="C101" s="30" t="s">
        <v>27</v>
      </c>
      <c r="D101" s="30">
        <v>3</v>
      </c>
      <c r="E101" s="30">
        <v>150</v>
      </c>
      <c r="F101" s="30">
        <v>50</v>
      </c>
      <c r="G101" s="30">
        <v>8</v>
      </c>
      <c r="H101" s="30">
        <v>18</v>
      </c>
      <c r="I101" s="30">
        <v>7</v>
      </c>
      <c r="J101" s="30" t="s">
        <v>862</v>
      </c>
      <c r="K101" s="30"/>
      <c r="L101" s="30"/>
      <c r="M101" s="30"/>
      <c r="N101" s="30"/>
      <c r="O101" s="30"/>
      <c r="P101" s="27"/>
      <c r="Q101" s="27"/>
      <c r="R101" s="27" t="s">
        <v>930</v>
      </c>
      <c r="S101" s="27"/>
      <c r="T101" s="27"/>
      <c r="U101" s="27" t="s">
        <v>865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pans="1:256" s="25" customFormat="1" ht="11.25">
      <c r="A102" s="27"/>
      <c r="B102" s="27" t="s">
        <v>931</v>
      </c>
      <c r="C102" s="30" t="s">
        <v>26</v>
      </c>
      <c r="D102" s="30">
        <v>2</v>
      </c>
      <c r="E102" s="30">
        <v>150</v>
      </c>
      <c r="F102" s="30">
        <v>12</v>
      </c>
      <c r="G102" s="30">
        <v>3</v>
      </c>
      <c r="H102" s="30">
        <v>9</v>
      </c>
      <c r="I102" s="30">
        <v>7</v>
      </c>
      <c r="J102" s="30" t="s">
        <v>406</v>
      </c>
      <c r="K102" s="30"/>
      <c r="L102" s="30"/>
      <c r="M102" s="30"/>
      <c r="N102" s="30"/>
      <c r="O102" s="30"/>
      <c r="P102" s="27"/>
      <c r="Q102" s="27"/>
      <c r="R102" s="27" t="s">
        <v>932</v>
      </c>
      <c r="S102" s="27"/>
      <c r="T102" s="27"/>
      <c r="U102" s="27" t="s">
        <v>855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pans="1:256" s="25" customFormat="1" ht="11.25">
      <c r="A103" s="27"/>
      <c r="B103" s="27" t="s">
        <v>933</v>
      </c>
      <c r="C103" s="30" t="s">
        <v>926</v>
      </c>
      <c r="D103" s="30">
        <v>2</v>
      </c>
      <c r="E103" s="30">
        <v>325</v>
      </c>
      <c r="F103" s="30">
        <v>10</v>
      </c>
      <c r="G103" s="30">
        <v>3</v>
      </c>
      <c r="H103" s="30">
        <v>7</v>
      </c>
      <c r="I103" s="30">
        <v>8</v>
      </c>
      <c r="J103" s="30" t="s">
        <v>406</v>
      </c>
      <c r="K103" s="30"/>
      <c r="L103" s="30"/>
      <c r="M103" s="30"/>
      <c r="N103" s="30"/>
      <c r="O103" s="30"/>
      <c r="P103" s="27"/>
      <c r="Q103" s="27"/>
      <c r="R103" s="27" t="s">
        <v>898</v>
      </c>
      <c r="S103" s="27"/>
      <c r="T103" s="27"/>
      <c r="U103" s="27" t="s">
        <v>860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5" customFormat="1" ht="11.25">
      <c r="A104" s="27"/>
      <c r="B104" s="27" t="s">
        <v>934</v>
      </c>
      <c r="C104" s="30" t="s">
        <v>26</v>
      </c>
      <c r="D104" s="30">
        <v>2</v>
      </c>
      <c r="E104" s="30" t="s">
        <v>135</v>
      </c>
      <c r="F104" s="30">
        <v>12</v>
      </c>
      <c r="G104" s="30">
        <v>3</v>
      </c>
      <c r="H104" s="30">
        <v>40</v>
      </c>
      <c r="I104" s="30">
        <v>7</v>
      </c>
      <c r="J104" s="30" t="s">
        <v>862</v>
      </c>
      <c r="K104" s="30" t="s">
        <v>1184</v>
      </c>
      <c r="L104" s="30"/>
      <c r="M104" s="30"/>
      <c r="N104" s="30"/>
      <c r="O104" s="30" t="s">
        <v>1185</v>
      </c>
      <c r="P104" s="27"/>
      <c r="Q104" s="27"/>
      <c r="R104" s="27" t="s">
        <v>935</v>
      </c>
      <c r="S104" s="27"/>
      <c r="T104" s="27"/>
      <c r="U104" s="27" t="s">
        <v>860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25" customFormat="1" ht="11.25">
      <c r="A105" s="27"/>
      <c r="B105" s="27" t="s">
        <v>936</v>
      </c>
      <c r="C105" s="30" t="s">
        <v>27</v>
      </c>
      <c r="D105" s="30">
        <v>3</v>
      </c>
      <c r="E105" s="30">
        <v>350</v>
      </c>
      <c r="F105" s="30">
        <v>10</v>
      </c>
      <c r="G105" s="30">
        <v>3</v>
      </c>
      <c r="H105" s="30">
        <v>15</v>
      </c>
      <c r="I105" s="30">
        <v>7</v>
      </c>
      <c r="J105" s="30" t="s">
        <v>406</v>
      </c>
      <c r="K105" s="30"/>
      <c r="L105" s="30"/>
      <c r="M105" s="30"/>
      <c r="N105" s="30"/>
      <c r="O105" s="30"/>
      <c r="P105" s="27"/>
      <c r="Q105" s="27"/>
      <c r="R105" s="27" t="s">
        <v>898</v>
      </c>
      <c r="S105" s="27"/>
      <c r="T105" s="27"/>
      <c r="U105" s="27" t="s">
        <v>860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1:256" s="25" customFormat="1" ht="11.25">
      <c r="A106" s="27"/>
      <c r="B106" s="27" t="s">
        <v>937</v>
      </c>
      <c r="C106" s="30" t="s">
        <v>27</v>
      </c>
      <c r="D106" s="30">
        <v>3</v>
      </c>
      <c r="E106" s="30">
        <v>150</v>
      </c>
      <c r="F106" s="30">
        <v>10</v>
      </c>
      <c r="G106" s="30">
        <v>3</v>
      </c>
      <c r="H106" s="30">
        <v>15</v>
      </c>
      <c r="I106" s="30">
        <v>5</v>
      </c>
      <c r="J106" s="30" t="s">
        <v>910</v>
      </c>
      <c r="K106" s="30"/>
      <c r="L106" s="30"/>
      <c r="M106" s="30"/>
      <c r="N106" s="30"/>
      <c r="O106" s="30"/>
      <c r="P106" s="27"/>
      <c r="Q106" s="27"/>
      <c r="R106" s="27" t="s">
        <v>898</v>
      </c>
      <c r="S106" s="27"/>
      <c r="T106" s="27"/>
      <c r="U106" s="27" t="s">
        <v>860</v>
      </c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pans="1:256" s="25" customFormat="1" ht="11.25">
      <c r="A107" s="27"/>
      <c r="B107" s="2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pans="1:256" s="25" customFormat="1" ht="11.25">
      <c r="A108" s="27"/>
      <c r="B108" s="27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1:256" s="25" customFormat="1" ht="11.25">
      <c r="A109" s="27"/>
      <c r="B109" s="27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1:256" s="25" customFormat="1" ht="11.25">
      <c r="A110" s="27"/>
      <c r="B110" s="27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1:256" s="25" customFormat="1" ht="11.25">
      <c r="A111" s="27"/>
      <c r="B111" s="27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1:256" s="25" customFormat="1" ht="11.25">
      <c r="A112" s="27"/>
      <c r="B112" s="27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256" s="25" customFormat="1" ht="11.25">
      <c r="A113" s="27"/>
      <c r="B113" s="27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1:256" s="25" customFormat="1" ht="11.25">
      <c r="A114" s="27"/>
      <c r="B114" s="27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s="25" customFormat="1" ht="11.25">
      <c r="A115" s="27"/>
      <c r="B115" s="27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25" customFormat="1" ht="11.25">
      <c r="A116" s="27"/>
      <c r="B116" s="27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s="25" customFormat="1" ht="11.2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256" s="25" customFormat="1" ht="11.25">
      <c r="A118" s="27"/>
      <c r="B118" s="27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s="25" customFormat="1" ht="11.25">
      <c r="A119" s="27"/>
      <c r="B119" s="27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s="25" customFormat="1" ht="11.25">
      <c r="A120" s="27"/>
      <c r="B120" s="27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25" customFormat="1" ht="11.25">
      <c r="A121" s="27"/>
      <c r="B121" s="27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25" customFormat="1" ht="11.25">
      <c r="A122" s="27"/>
      <c r="B122" s="27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s="25" customFormat="1" ht="11.25">
      <c r="A123" s="27"/>
      <c r="B123" s="27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pans="1:256" s="25" customFormat="1" ht="11.25">
      <c r="A124" s="27" t="s">
        <v>938</v>
      </c>
      <c r="B124" s="27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pans="1:256" s="25" customFormat="1" ht="11.25">
      <c r="A125" s="27"/>
      <c r="B125" s="27" t="s">
        <v>939</v>
      </c>
      <c r="C125" s="30" t="s">
        <v>942</v>
      </c>
      <c r="D125" s="30">
        <v>100</v>
      </c>
      <c r="E125" s="30"/>
      <c r="F125" s="30">
        <v>2</v>
      </c>
      <c r="G125" s="30">
        <v>2</v>
      </c>
      <c r="H125" s="30">
        <v>22</v>
      </c>
      <c r="I125" s="30">
        <v>9</v>
      </c>
      <c r="J125" s="30" t="s">
        <v>406</v>
      </c>
      <c r="K125" s="30"/>
      <c r="L125" s="30"/>
      <c r="M125" s="30"/>
      <c r="N125" s="30"/>
      <c r="O125" s="30"/>
      <c r="P125" s="27"/>
      <c r="Q125" s="27"/>
      <c r="R125" s="27" t="s">
        <v>941</v>
      </c>
      <c r="S125" s="27"/>
      <c r="T125" s="27"/>
      <c r="U125" s="27" t="s">
        <v>940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pans="1:256" s="25" customFormat="1" ht="11.25">
      <c r="A126" s="27"/>
      <c r="B126" s="27" t="s">
        <v>943</v>
      </c>
      <c r="C126" s="30" t="s">
        <v>26</v>
      </c>
      <c r="D126" s="30">
        <v>50</v>
      </c>
      <c r="E126" s="30"/>
      <c r="F126" s="30">
        <v>2</v>
      </c>
      <c r="G126" s="30">
        <v>2</v>
      </c>
      <c r="H126" s="30">
        <v>22</v>
      </c>
      <c r="I126" s="30">
        <v>8</v>
      </c>
      <c r="J126" s="30" t="s">
        <v>773</v>
      </c>
      <c r="K126" s="30"/>
      <c r="L126" s="30"/>
      <c r="M126" s="30"/>
      <c r="N126" s="30"/>
      <c r="O126" s="30"/>
      <c r="P126" s="27"/>
      <c r="Q126" s="27"/>
      <c r="R126" s="27" t="s">
        <v>944</v>
      </c>
      <c r="S126" s="27"/>
      <c r="T126" s="27"/>
      <c r="U126" s="27" t="s">
        <v>940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s="25" customFormat="1" ht="11.25">
      <c r="A127" s="27"/>
      <c r="B127" s="27" t="s">
        <v>945</v>
      </c>
      <c r="C127" s="30" t="s">
        <v>26</v>
      </c>
      <c r="D127" s="30">
        <v>50</v>
      </c>
      <c r="E127" s="30"/>
      <c r="F127" s="30">
        <v>5</v>
      </c>
      <c r="G127" s="30">
        <v>2</v>
      </c>
      <c r="H127" s="30">
        <v>18</v>
      </c>
      <c r="I127" s="30">
        <v>6</v>
      </c>
      <c r="J127" s="30" t="s">
        <v>773</v>
      </c>
      <c r="K127" s="30"/>
      <c r="L127" s="30"/>
      <c r="M127" s="30"/>
      <c r="N127" s="30"/>
      <c r="O127" s="30"/>
      <c r="P127" s="27"/>
      <c r="Q127" s="27"/>
      <c r="R127" s="27" t="s">
        <v>946</v>
      </c>
      <c r="S127" s="27"/>
      <c r="T127" s="27"/>
      <c r="U127" s="27" t="s">
        <v>940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s="25" customFormat="1" ht="11.25">
      <c r="A128" s="27"/>
      <c r="B128" s="27" t="s">
        <v>947</v>
      </c>
      <c r="C128" s="30" t="s">
        <v>949</v>
      </c>
      <c r="D128" s="30">
        <v>150</v>
      </c>
      <c r="E128" s="30"/>
      <c r="F128" s="30">
        <v>2</v>
      </c>
      <c r="G128" s="30">
        <v>2</v>
      </c>
      <c r="H128" s="30">
        <v>22</v>
      </c>
      <c r="I128" s="30">
        <v>9</v>
      </c>
      <c r="J128" s="30" t="s">
        <v>406</v>
      </c>
      <c r="K128" s="30"/>
      <c r="L128" s="30"/>
      <c r="M128" s="30"/>
      <c r="N128" s="30"/>
      <c r="O128" s="30"/>
      <c r="P128" s="27"/>
      <c r="Q128" s="27"/>
      <c r="R128" s="27" t="s">
        <v>948</v>
      </c>
      <c r="S128" s="27"/>
      <c r="T128" s="27"/>
      <c r="U128" s="27" t="s">
        <v>940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s="25" customFormat="1" ht="11.25">
      <c r="A129" s="27"/>
      <c r="B129" s="27" t="s">
        <v>950</v>
      </c>
      <c r="C129" s="30" t="s">
        <v>26</v>
      </c>
      <c r="D129" s="30">
        <v>75</v>
      </c>
      <c r="E129" s="30"/>
      <c r="F129" s="30">
        <v>2</v>
      </c>
      <c r="G129" s="30">
        <v>2</v>
      </c>
      <c r="H129" s="30">
        <v>22</v>
      </c>
      <c r="I129" s="30">
        <v>7</v>
      </c>
      <c r="J129" s="30" t="s">
        <v>773</v>
      </c>
      <c r="K129" s="30"/>
      <c r="L129" s="30"/>
      <c r="M129" s="30"/>
      <c r="N129" s="30"/>
      <c r="O129" s="30"/>
      <c r="P129" s="27"/>
      <c r="Q129" s="27"/>
      <c r="R129" s="27" t="s">
        <v>951</v>
      </c>
      <c r="S129" s="27"/>
      <c r="T129" s="27"/>
      <c r="U129" s="27" t="s">
        <v>940</v>
      </c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s="25" customFormat="1" ht="11.25">
      <c r="A130" s="27"/>
      <c r="B130" s="27" t="s">
        <v>952</v>
      </c>
      <c r="C130" s="30" t="s">
        <v>26</v>
      </c>
      <c r="D130" s="30">
        <v>75</v>
      </c>
      <c r="E130" s="30"/>
      <c r="F130" s="30">
        <v>5</v>
      </c>
      <c r="G130" s="30">
        <v>2</v>
      </c>
      <c r="H130" s="30">
        <v>18</v>
      </c>
      <c r="I130" s="30">
        <v>5</v>
      </c>
      <c r="J130" s="30" t="s">
        <v>773</v>
      </c>
      <c r="K130" s="30"/>
      <c r="L130" s="30"/>
      <c r="M130" s="30"/>
      <c r="N130" s="30"/>
      <c r="O130" s="30"/>
      <c r="P130" s="27"/>
      <c r="Q130" s="27"/>
      <c r="R130" s="27" t="s">
        <v>953</v>
      </c>
      <c r="S130" s="27"/>
      <c r="T130" s="27"/>
      <c r="U130" s="27" t="s">
        <v>940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s="25" customFormat="1" ht="11.25">
      <c r="A131" s="27"/>
      <c r="B131" s="27" t="s">
        <v>954</v>
      </c>
      <c r="C131" s="30" t="s">
        <v>27</v>
      </c>
      <c r="D131" s="30">
        <v>250</v>
      </c>
      <c r="E131" s="30"/>
      <c r="F131" s="30">
        <v>5</v>
      </c>
      <c r="G131" s="30">
        <v>1</v>
      </c>
      <c r="H131" s="30">
        <v>17</v>
      </c>
      <c r="I131" s="30">
        <v>7</v>
      </c>
      <c r="J131" s="30" t="s">
        <v>406</v>
      </c>
      <c r="K131" s="30"/>
      <c r="L131" s="30"/>
      <c r="M131" s="30"/>
      <c r="N131" s="30"/>
      <c r="O131" s="30"/>
      <c r="P131" s="27"/>
      <c r="Q131" s="27"/>
      <c r="R131" s="27" t="s">
        <v>955</v>
      </c>
      <c r="S131" s="27"/>
      <c r="T131" s="27"/>
      <c r="U131" s="27" t="s">
        <v>860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s="25" customFormat="1" ht="11.25">
      <c r="A132" s="27"/>
      <c r="B132" s="27" t="s">
        <v>956</v>
      </c>
      <c r="C132" s="30" t="s">
        <v>916</v>
      </c>
      <c r="D132" s="30">
        <v>125</v>
      </c>
      <c r="E132" s="30"/>
      <c r="F132" s="30">
        <v>5</v>
      </c>
      <c r="G132" s="30">
        <v>1</v>
      </c>
      <c r="H132" s="30">
        <v>18</v>
      </c>
      <c r="I132" s="30">
        <v>8</v>
      </c>
      <c r="J132" s="30" t="s">
        <v>406</v>
      </c>
      <c r="K132" s="30"/>
      <c r="L132" s="30"/>
      <c r="M132" s="30"/>
      <c r="N132" s="30"/>
      <c r="O132" s="30"/>
      <c r="P132" s="27"/>
      <c r="Q132" s="27"/>
      <c r="R132" s="27" t="s">
        <v>946</v>
      </c>
      <c r="S132" s="27"/>
      <c r="T132" s="27"/>
      <c r="U132" s="27" t="s">
        <v>860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s="25" customFormat="1" ht="11.25">
      <c r="A133" s="27"/>
      <c r="B133" s="27" t="s">
        <v>957</v>
      </c>
      <c r="C133" s="30" t="s">
        <v>29</v>
      </c>
      <c r="D133" s="30">
        <v>175</v>
      </c>
      <c r="E133" s="30"/>
      <c r="F133" s="30">
        <v>5</v>
      </c>
      <c r="G133" s="30">
        <v>1</v>
      </c>
      <c r="H133" s="30">
        <v>18</v>
      </c>
      <c r="I133" s="30">
        <v>7</v>
      </c>
      <c r="J133" s="30" t="s">
        <v>406</v>
      </c>
      <c r="K133" s="30"/>
      <c r="L133" s="30"/>
      <c r="M133" s="30"/>
      <c r="N133" s="30"/>
      <c r="O133" s="30"/>
      <c r="P133" s="27"/>
      <c r="Q133" s="27"/>
      <c r="R133" s="27" t="s">
        <v>953</v>
      </c>
      <c r="S133" s="27"/>
      <c r="T133" s="27"/>
      <c r="U133" s="27" t="s">
        <v>860</v>
      </c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s="25" customFormat="1" ht="11.25">
      <c r="A134" s="27"/>
      <c r="B134" s="27" t="s">
        <v>958</v>
      </c>
      <c r="C134" s="30" t="s">
        <v>26</v>
      </c>
      <c r="D134" s="30">
        <v>350</v>
      </c>
      <c r="E134" s="30"/>
      <c r="F134" s="30">
        <v>5</v>
      </c>
      <c r="G134" s="30">
        <v>1</v>
      </c>
      <c r="H134" s="30">
        <v>20</v>
      </c>
      <c r="I134" s="30">
        <v>7</v>
      </c>
      <c r="J134" s="30" t="s">
        <v>406</v>
      </c>
      <c r="K134" s="30"/>
      <c r="L134" s="30"/>
      <c r="M134" s="30"/>
      <c r="N134" s="30"/>
      <c r="O134" s="30"/>
      <c r="P134" s="27"/>
      <c r="Q134" s="27"/>
      <c r="R134" s="27" t="s">
        <v>959</v>
      </c>
      <c r="S134" s="27"/>
      <c r="T134" s="27"/>
      <c r="U134" s="27" t="s">
        <v>860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s="25" customFormat="1" ht="11.25">
      <c r="A135" s="27"/>
      <c r="B135" s="27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s="25" customFormat="1" ht="11.25">
      <c r="A136" s="27"/>
      <c r="B136" s="27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s="25" customFormat="1" ht="11.25">
      <c r="A137" s="27"/>
      <c r="B137" s="2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s="25" customFormat="1" ht="11.25">
      <c r="A138" s="27"/>
      <c r="B138" s="27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5" customFormat="1" ht="11.25">
      <c r="A139" s="27"/>
      <c r="B139" s="27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25" customFormat="1" ht="11.25">
      <c r="A140" s="27"/>
      <c r="B140" s="27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25" customFormat="1" ht="11.25">
      <c r="A141" s="27"/>
      <c r="B141" s="27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s="25" customFormat="1" ht="11.25">
      <c r="A142" s="27"/>
      <c r="B142" s="27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25" customFormat="1" ht="11.25">
      <c r="A143" s="27"/>
      <c r="B143" s="2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25" customFormat="1" ht="11.25">
      <c r="A144" s="27"/>
      <c r="B144" s="27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s="25" customFormat="1" ht="11.25">
      <c r="A145" s="27"/>
      <c r="B145" s="27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5" customFormat="1" ht="11.25">
      <c r="A146" s="27"/>
      <c r="B146" s="27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5" customFormat="1" ht="11.25">
      <c r="A147" s="27"/>
      <c r="B147" s="2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5" customFormat="1" ht="11.25">
      <c r="A148" s="27"/>
      <c r="B148" s="27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s="25" customFormat="1" ht="11.25">
      <c r="A149" s="27"/>
      <c r="B149" s="27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56" s="25" customFormat="1" ht="11.25">
      <c r="A150" s="27"/>
      <c r="B150" s="27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pans="1:256" s="25" customFormat="1" ht="11.25">
      <c r="A151" s="27" t="s">
        <v>960</v>
      </c>
      <c r="B151" s="27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25" customFormat="1" ht="11.25">
      <c r="A152" s="27"/>
      <c r="B152" s="27" t="s">
        <v>961</v>
      </c>
      <c r="C152" s="30" t="s">
        <v>26</v>
      </c>
      <c r="D152" s="30">
        <v>50</v>
      </c>
      <c r="E152" s="30">
        <v>1</v>
      </c>
      <c r="F152" s="30">
        <v>10</v>
      </c>
      <c r="G152" s="30">
        <v>1</v>
      </c>
      <c r="H152" s="30">
        <v>48</v>
      </c>
      <c r="I152" s="30">
        <v>8.5</v>
      </c>
      <c r="J152" s="30" t="s">
        <v>862</v>
      </c>
      <c r="K152" s="30" t="s">
        <v>1191</v>
      </c>
      <c r="L152" s="30"/>
      <c r="M152" s="30"/>
      <c r="N152" s="30"/>
      <c r="O152" s="30"/>
      <c r="P152" s="27"/>
      <c r="Q152" s="27"/>
      <c r="R152" s="27" t="s">
        <v>962</v>
      </c>
      <c r="S152" s="27"/>
      <c r="T152" s="27"/>
      <c r="U152" s="27" t="s">
        <v>860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25" customFormat="1" ht="11.25">
      <c r="A153" s="27"/>
      <c r="B153" s="27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</row>
    <row r="154" spans="1:256" s="25" customFormat="1" ht="11.25">
      <c r="A154" s="27"/>
      <c r="B154" s="27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pans="1:256" s="25" customFormat="1" ht="11.25">
      <c r="A155" s="27"/>
      <c r="B155" s="27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pans="1:256" s="25" customFormat="1" ht="11.25">
      <c r="A156" s="27"/>
      <c r="B156" s="27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</row>
    <row r="157" spans="1:256" s="25" customFormat="1" ht="11.25">
      <c r="A157" s="27"/>
      <c r="B157" s="27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</row>
    <row r="158" spans="1:256" s="25" customFormat="1" ht="11.25">
      <c r="A158" s="27"/>
      <c r="B158" s="27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</row>
    <row r="159" spans="1:256" s="25" customFormat="1" ht="11.25">
      <c r="A159" s="27"/>
      <c r="B159" s="27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</row>
    <row r="160" spans="1:256" s="25" customFormat="1" ht="11.25">
      <c r="A160" s="27"/>
      <c r="B160" s="27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</row>
    <row r="161" spans="1:256" s="25" customFormat="1" ht="11.25">
      <c r="A161" s="27"/>
      <c r="B161" s="27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pans="1:256" s="25" customFormat="1" ht="11.25">
      <c r="A162" s="27"/>
      <c r="B162" s="27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s="25" customFormat="1" ht="11.25">
      <c r="A163" s="27"/>
      <c r="B163" s="27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s="25" customFormat="1" ht="11.25">
      <c r="A164" s="27"/>
      <c r="B164" s="27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s="25" customFormat="1" ht="11.25">
      <c r="A165" s="27"/>
      <c r="B165" s="27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s="25" customFormat="1" ht="11.25">
      <c r="A166" s="27"/>
      <c r="B166" s="27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s="25" customFormat="1" ht="11.25">
      <c r="A167" s="27"/>
      <c r="B167" s="27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s="25" customFormat="1" ht="11.25">
      <c r="A168" s="27"/>
      <c r="B168" s="27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25" customFormat="1" ht="11.25">
      <c r="A169" s="27"/>
      <c r="B169" s="27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s="25" customFormat="1" ht="11.25">
      <c r="A170" s="27"/>
      <c r="B170" s="27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</row>
    <row r="171" spans="1:256" s="25" customFormat="1" ht="11.25">
      <c r="A171" s="27"/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</row>
    <row r="172" spans="1:256" s="25" customFormat="1" ht="11.25">
      <c r="A172" s="27"/>
      <c r="B172" s="27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</row>
    <row r="173" spans="1:256" s="25" customFormat="1" ht="11.25">
      <c r="A173" s="27" t="s">
        <v>1145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</row>
    <row r="174" spans="1:256" s="25" customFormat="1" ht="11.25">
      <c r="A174" s="27"/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pans="1:256" s="25" customFormat="1" ht="11.25">
      <c r="A175" s="27"/>
      <c r="B175" s="27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</row>
    <row r="176" spans="1:256" s="25" customFormat="1" ht="11.25">
      <c r="A176" s="27"/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</row>
    <row r="177" spans="1:256" s="25" customFormat="1" ht="11.25">
      <c r="A177" s="27"/>
      <c r="B177" s="27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pans="1:256" s="25" customFormat="1" ht="11.25">
      <c r="A178" s="27"/>
      <c r="B178" s="27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</row>
    <row r="179" spans="1:256" s="25" customFormat="1" ht="11.25">
      <c r="A179" s="27"/>
      <c r="B179" s="27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</row>
    <row r="180" spans="1:256" s="25" customFormat="1" ht="11.25">
      <c r="A180" s="27"/>
      <c r="B180" s="27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s="25" customFormat="1" ht="11.25">
      <c r="A181" s="27"/>
      <c r="B181" s="27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s="25" customFormat="1" ht="11.25">
      <c r="A182" s="27"/>
      <c r="B182" s="27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s="25" customFormat="1" ht="11.25">
      <c r="A183" s="27"/>
      <c r="B183" s="27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s="25" customFormat="1" ht="11.25">
      <c r="A184" s="27"/>
      <c r="B184" s="27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256" s="25" customFormat="1" ht="11.25">
      <c r="A185" s="27"/>
      <c r="B185" s="27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25" customFormat="1" ht="11.25">
      <c r="A186" s="27"/>
      <c r="B186" s="27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s="25" customFormat="1" ht="11.25">
      <c r="A187" s="27"/>
      <c r="B187" s="27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s="25" customFormat="1" ht="11.25">
      <c r="A188" s="27"/>
      <c r="B188" s="27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s="25" customFormat="1" ht="11.25">
      <c r="A189" s="27"/>
      <c r="B189" s="27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</row>
    <row r="190" spans="1:256" s="25" customFormat="1" ht="11.25">
      <c r="A190" s="27"/>
      <c r="B190" s="27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</row>
    <row r="191" spans="1:256" s="25" customFormat="1" ht="11.25">
      <c r="A191" s="27"/>
      <c r="B191" s="27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</row>
    <row r="192" spans="1:256" s="25" customFormat="1" ht="11.25">
      <c r="A192" s="27"/>
      <c r="B192" s="27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</row>
    <row r="193" spans="1:256" s="25" customFormat="1" ht="11.25">
      <c r="A193" s="27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</row>
    <row r="194" spans="1:256" s="25" customFormat="1" ht="11.25">
      <c r="A194" s="27"/>
      <c r="B194" s="27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</row>
    <row r="195" spans="1:256" s="25" customFormat="1" ht="11.25">
      <c r="A195" s="27"/>
      <c r="B195" s="27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</row>
    <row r="196" spans="1:256" s="25" customFormat="1" ht="11.25">
      <c r="A196" s="27"/>
      <c r="B196" s="27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</row>
    <row r="197" spans="1:256" s="25" customFormat="1" ht="11.25">
      <c r="A197" s="27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pans="1:256" s="25" customFormat="1" ht="11.25">
      <c r="A198" s="27"/>
      <c r="B198" s="27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pans="1:256" s="25" customFormat="1" ht="11.25">
      <c r="A199" s="27"/>
      <c r="B199" s="27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</row>
    <row r="200" spans="1:256" s="25" customFormat="1" ht="11.25">
      <c r="A200" s="27"/>
      <c r="B200" s="27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</row>
    <row r="201" spans="1:256" s="25" customFormat="1" ht="11.25">
      <c r="A201" s="27"/>
      <c r="B201" s="27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</row>
    <row r="202" spans="1:256" s="25" customFormat="1" ht="11.25">
      <c r="A202" s="27" t="s">
        <v>1000</v>
      </c>
      <c r="B202" s="27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</row>
    <row r="203" spans="1:256" s="25" customFormat="1" ht="11.25">
      <c r="A203" s="27"/>
      <c r="B203" s="27" t="s">
        <v>770</v>
      </c>
      <c r="C203" s="30"/>
      <c r="D203" s="30"/>
      <c r="E203" s="30"/>
      <c r="F203" s="30"/>
      <c r="G203" s="30">
        <f aca="true" t="shared" si="0" ref="G203:G223">H203*25</f>
        <v>1150</v>
      </c>
      <c r="H203" s="30">
        <v>46</v>
      </c>
      <c r="I203" s="30">
        <v>4</v>
      </c>
      <c r="J203" s="30" t="s">
        <v>771</v>
      </c>
      <c r="K203" s="30" t="s">
        <v>992</v>
      </c>
      <c r="L203" s="30"/>
      <c r="M203" s="30" t="s">
        <v>995</v>
      </c>
      <c r="N203" s="30"/>
      <c r="O203" s="30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</row>
    <row r="204" spans="1:256" s="25" customFormat="1" ht="11.25">
      <c r="A204" s="27"/>
      <c r="B204" s="27" t="s">
        <v>993</v>
      </c>
      <c r="C204" s="30"/>
      <c r="D204" s="30"/>
      <c r="E204" s="30"/>
      <c r="F204" s="30"/>
      <c r="G204" s="30">
        <f t="shared" si="0"/>
        <v>400</v>
      </c>
      <c r="H204" s="30">
        <v>16</v>
      </c>
      <c r="I204" s="30">
        <v>3</v>
      </c>
      <c r="J204" s="30" t="s">
        <v>406</v>
      </c>
      <c r="K204" s="30"/>
      <c r="L204" s="30"/>
      <c r="M204" s="30" t="s">
        <v>777</v>
      </c>
      <c r="N204" s="30"/>
      <c r="O204" s="30" t="s">
        <v>775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</row>
    <row r="205" spans="1:256" s="25" customFormat="1" ht="11.25">
      <c r="A205" s="27"/>
      <c r="B205" s="27" t="s">
        <v>994</v>
      </c>
      <c r="C205" s="30"/>
      <c r="D205" s="30"/>
      <c r="E205" s="30"/>
      <c r="F205" s="30"/>
      <c r="G205" s="30">
        <f t="shared" si="0"/>
        <v>875</v>
      </c>
      <c r="H205" s="30">
        <v>35</v>
      </c>
      <c r="I205" s="30">
        <v>3</v>
      </c>
      <c r="J205" s="30" t="s">
        <v>771</v>
      </c>
      <c r="K205" s="30"/>
      <c r="L205" s="30"/>
      <c r="M205" s="30" t="s">
        <v>777</v>
      </c>
      <c r="N205" s="30"/>
      <c r="O205" s="30" t="s">
        <v>778</v>
      </c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</row>
    <row r="206" spans="1:256" s="25" customFormat="1" ht="11.25">
      <c r="A206" s="27"/>
      <c r="B206" s="27" t="s">
        <v>996</v>
      </c>
      <c r="C206" s="30"/>
      <c r="D206" s="30"/>
      <c r="E206" s="30"/>
      <c r="F206" s="30"/>
      <c r="G206" s="30">
        <f t="shared" si="0"/>
        <v>200</v>
      </c>
      <c r="H206" s="30">
        <v>8</v>
      </c>
      <c r="I206" s="30">
        <v>3</v>
      </c>
      <c r="J206" s="30" t="s">
        <v>771</v>
      </c>
      <c r="K206" s="30"/>
      <c r="L206" s="30"/>
      <c r="M206" s="30" t="s">
        <v>779</v>
      </c>
      <c r="N206" s="30"/>
      <c r="O206" s="30" t="s">
        <v>780</v>
      </c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</row>
    <row r="207" spans="1:256" s="25" customFormat="1" ht="11.25">
      <c r="A207" s="27"/>
      <c r="B207" s="27" t="s">
        <v>997</v>
      </c>
      <c r="C207" s="30"/>
      <c r="D207" s="30"/>
      <c r="E207" s="30"/>
      <c r="F207" s="30"/>
      <c r="G207" s="30">
        <f t="shared" si="0"/>
        <v>800</v>
      </c>
      <c r="H207" s="30">
        <v>32</v>
      </c>
      <c r="I207" s="30">
        <v>14</v>
      </c>
      <c r="J207" s="30" t="s">
        <v>771</v>
      </c>
      <c r="K207" s="30"/>
      <c r="L207" s="30"/>
      <c r="M207" s="30" t="s">
        <v>779</v>
      </c>
      <c r="N207" s="30"/>
      <c r="O207" s="30" t="s">
        <v>998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</row>
    <row r="208" spans="1:256" s="25" customFormat="1" ht="11.25">
      <c r="A208" s="27"/>
      <c r="B208" s="27" t="s">
        <v>781</v>
      </c>
      <c r="C208" s="30"/>
      <c r="D208" s="30"/>
      <c r="E208" s="30"/>
      <c r="F208" s="30"/>
      <c r="G208" s="30">
        <f t="shared" si="0"/>
        <v>750</v>
      </c>
      <c r="H208" s="30">
        <v>30</v>
      </c>
      <c r="I208" s="30">
        <v>10</v>
      </c>
      <c r="J208" s="30" t="s">
        <v>406</v>
      </c>
      <c r="K208" s="30"/>
      <c r="L208" s="30"/>
      <c r="M208" s="30" t="s">
        <v>777</v>
      </c>
      <c r="N208" s="30"/>
      <c r="O208" s="30" t="s">
        <v>783</v>
      </c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</row>
    <row r="209" spans="1:256" s="25" customFormat="1" ht="11.25">
      <c r="A209" s="27"/>
      <c r="B209" s="27" t="s">
        <v>784</v>
      </c>
      <c r="C209" s="30"/>
      <c r="D209" s="30"/>
      <c r="E209" s="30"/>
      <c r="F209" s="30"/>
      <c r="G209" s="30">
        <f t="shared" si="0"/>
        <v>2300</v>
      </c>
      <c r="H209" s="30">
        <v>92</v>
      </c>
      <c r="I209" s="30">
        <v>24</v>
      </c>
      <c r="J209" s="30" t="s">
        <v>771</v>
      </c>
      <c r="K209" s="30"/>
      <c r="L209" s="30"/>
      <c r="M209" s="30" t="s">
        <v>785</v>
      </c>
      <c r="N209" s="30"/>
      <c r="O209" s="30" t="s">
        <v>999</v>
      </c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</row>
    <row r="210" spans="1:256" s="25" customFormat="1" ht="11.25">
      <c r="A210" s="27"/>
      <c r="B210" s="27" t="s">
        <v>1001</v>
      </c>
      <c r="C210" s="30"/>
      <c r="D210" s="30"/>
      <c r="E210" s="30"/>
      <c r="F210" s="30"/>
      <c r="G210" s="30">
        <f t="shared" si="0"/>
        <v>700</v>
      </c>
      <c r="H210" s="30">
        <v>28</v>
      </c>
      <c r="I210" s="30">
        <v>3</v>
      </c>
      <c r="J210" s="30" t="s">
        <v>771</v>
      </c>
      <c r="K210" s="30" t="s">
        <v>1002</v>
      </c>
      <c r="L210" s="30"/>
      <c r="M210" s="30" t="s">
        <v>922</v>
      </c>
      <c r="N210" s="30"/>
      <c r="O210" s="30" t="s">
        <v>1156</v>
      </c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</row>
    <row r="211" spans="1:256" s="25" customFormat="1" ht="11.25">
      <c r="A211" s="27"/>
      <c r="B211" s="27" t="s">
        <v>1003</v>
      </c>
      <c r="C211" s="30"/>
      <c r="D211" s="30"/>
      <c r="E211" s="30"/>
      <c r="F211" s="30"/>
      <c r="G211" s="30">
        <f t="shared" si="0"/>
        <v>2750</v>
      </c>
      <c r="H211" s="30">
        <v>110</v>
      </c>
      <c r="I211" s="30">
        <v>18</v>
      </c>
      <c r="J211" s="30" t="s">
        <v>773</v>
      </c>
      <c r="K211" s="30"/>
      <c r="L211" s="30"/>
      <c r="M211" s="30" t="s">
        <v>786</v>
      </c>
      <c r="N211" s="30"/>
      <c r="O211" s="30" t="s">
        <v>787</v>
      </c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</row>
    <row r="212" spans="1:256" s="25" customFormat="1" ht="11.25">
      <c r="A212" s="27"/>
      <c r="B212" s="27" t="s">
        <v>788</v>
      </c>
      <c r="C212" s="30"/>
      <c r="D212" s="30"/>
      <c r="E212" s="30"/>
      <c r="F212" s="30"/>
      <c r="G212" s="30">
        <f t="shared" si="0"/>
        <v>1675</v>
      </c>
      <c r="H212" s="30">
        <v>67</v>
      </c>
      <c r="I212" s="30">
        <v>35</v>
      </c>
      <c r="J212" s="30" t="s">
        <v>406</v>
      </c>
      <c r="K212" s="30" t="s">
        <v>1004</v>
      </c>
      <c r="L212" s="30"/>
      <c r="M212" s="30" t="s">
        <v>779</v>
      </c>
      <c r="N212" s="30"/>
      <c r="O212" s="30" t="s">
        <v>998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</row>
    <row r="213" spans="1:256" s="25" customFormat="1" ht="11.25">
      <c r="A213" s="27"/>
      <c r="B213" s="27" t="s">
        <v>1005</v>
      </c>
      <c r="C213" s="30"/>
      <c r="D213" s="30"/>
      <c r="E213" s="30"/>
      <c r="F213" s="30"/>
      <c r="G213" s="30">
        <f t="shared" si="0"/>
        <v>50</v>
      </c>
      <c r="H213" s="30">
        <v>2</v>
      </c>
      <c r="I213" s="30">
        <v>15</v>
      </c>
      <c r="J213" s="30" t="s">
        <v>406</v>
      </c>
      <c r="K213" s="30"/>
      <c r="L213" s="30"/>
      <c r="M213" s="30" t="s">
        <v>779</v>
      </c>
      <c r="N213" s="30"/>
      <c r="O213" s="30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pans="1:256" s="25" customFormat="1" ht="11.25">
      <c r="A214" s="27"/>
      <c r="B214" s="27" t="s">
        <v>1006</v>
      </c>
      <c r="C214" s="30"/>
      <c r="D214" s="30"/>
      <c r="E214" s="30"/>
      <c r="F214" s="30"/>
      <c r="G214" s="30">
        <f t="shared" si="0"/>
        <v>25</v>
      </c>
      <c r="H214" s="30">
        <v>1</v>
      </c>
      <c r="I214" s="30">
        <v>7</v>
      </c>
      <c r="J214" s="30" t="s">
        <v>406</v>
      </c>
      <c r="K214" s="30"/>
      <c r="L214" s="30"/>
      <c r="M214" s="30" t="s">
        <v>776</v>
      </c>
      <c r="N214" s="30"/>
      <c r="O214" s="30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</row>
    <row r="215" spans="1:256" s="25" customFormat="1" ht="11.25">
      <c r="A215" s="27"/>
      <c r="B215" s="27" t="s">
        <v>1007</v>
      </c>
      <c r="C215" s="30"/>
      <c r="D215" s="30"/>
      <c r="E215" s="30"/>
      <c r="F215" s="30"/>
      <c r="G215" s="30">
        <f t="shared" si="0"/>
        <v>5000</v>
      </c>
      <c r="H215" s="30">
        <v>200</v>
      </c>
      <c r="I215" s="30">
        <v>2</v>
      </c>
      <c r="J215" s="30" t="s">
        <v>1008</v>
      </c>
      <c r="K215" s="30"/>
      <c r="L215" s="30"/>
      <c r="M215" s="30" t="s">
        <v>1012</v>
      </c>
      <c r="N215" s="30"/>
      <c r="O215" s="30" t="s">
        <v>1013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</row>
    <row r="216" spans="1:256" s="25" customFormat="1" ht="11.25">
      <c r="A216" s="27"/>
      <c r="B216" s="27" t="s">
        <v>1011</v>
      </c>
      <c r="C216" s="30"/>
      <c r="D216" s="30"/>
      <c r="E216" s="30"/>
      <c r="F216" s="30"/>
      <c r="G216" s="30">
        <f t="shared" si="0"/>
        <v>12500</v>
      </c>
      <c r="H216" s="30">
        <v>500</v>
      </c>
      <c r="I216" s="30">
        <v>15</v>
      </c>
      <c r="J216" s="30" t="s">
        <v>1008</v>
      </c>
      <c r="K216" s="30"/>
      <c r="L216" s="30"/>
      <c r="M216" s="30" t="s">
        <v>1014</v>
      </c>
      <c r="N216" s="30"/>
      <c r="O216" s="30" t="s">
        <v>1015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</row>
    <row r="217" spans="1:256" s="25" customFormat="1" ht="11.25">
      <c r="A217" s="27"/>
      <c r="B217" s="27" t="s">
        <v>772</v>
      </c>
      <c r="C217" s="30"/>
      <c r="D217" s="30"/>
      <c r="E217" s="30"/>
      <c r="F217" s="30"/>
      <c r="G217" s="30"/>
      <c r="H217" s="30">
        <v>120</v>
      </c>
      <c r="I217" s="30">
        <v>17</v>
      </c>
      <c r="J217" s="30" t="s">
        <v>773</v>
      </c>
      <c r="K217" s="60" t="s">
        <v>1153</v>
      </c>
      <c r="L217" s="30"/>
      <c r="M217" s="30"/>
      <c r="N217" s="30"/>
      <c r="O217" s="30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</row>
    <row r="218" spans="1:256" s="25" customFormat="1" ht="11.25">
      <c r="A218" s="27"/>
      <c r="B218" s="27"/>
      <c r="C218" s="30"/>
      <c r="D218" s="30"/>
      <c r="E218" s="30"/>
      <c r="F218" s="30"/>
      <c r="G218" s="30">
        <f t="shared" si="0"/>
        <v>0</v>
      </c>
      <c r="H218" s="30"/>
      <c r="I218" s="30"/>
      <c r="J218" s="30"/>
      <c r="K218" s="30"/>
      <c r="L218" s="30"/>
      <c r="M218" s="30"/>
      <c r="N218" s="30"/>
      <c r="O218" s="30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</row>
    <row r="219" spans="1:256" s="25" customFormat="1" ht="11.25">
      <c r="A219" s="27"/>
      <c r="B219" s="27"/>
      <c r="C219" s="30"/>
      <c r="D219" s="30"/>
      <c r="E219" s="30"/>
      <c r="F219" s="30"/>
      <c r="G219" s="30">
        <f t="shared" si="0"/>
        <v>0</v>
      </c>
      <c r="H219" s="30"/>
      <c r="I219" s="30"/>
      <c r="J219" s="30"/>
      <c r="K219" s="30"/>
      <c r="L219" s="30"/>
      <c r="M219" s="30"/>
      <c r="N219" s="30"/>
      <c r="O219" s="30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</row>
    <row r="220" spans="1:256" s="25" customFormat="1" ht="11.25">
      <c r="A220" s="27"/>
      <c r="B220" s="27"/>
      <c r="C220" s="30"/>
      <c r="D220" s="30"/>
      <c r="E220" s="30"/>
      <c r="F220" s="30"/>
      <c r="G220" s="30">
        <f t="shared" si="0"/>
        <v>0</v>
      </c>
      <c r="H220" s="30"/>
      <c r="I220" s="30"/>
      <c r="J220" s="30"/>
      <c r="K220" s="30"/>
      <c r="L220" s="30"/>
      <c r="M220" s="30"/>
      <c r="N220" s="30"/>
      <c r="O220" s="30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pans="1:256" s="25" customFormat="1" ht="11.25">
      <c r="A221" s="27"/>
      <c r="B221" s="27"/>
      <c r="C221" s="30"/>
      <c r="D221" s="30"/>
      <c r="E221" s="30"/>
      <c r="F221" s="30"/>
      <c r="G221" s="30">
        <f t="shared" si="0"/>
        <v>0</v>
      </c>
      <c r="H221" s="30"/>
      <c r="I221" s="30"/>
      <c r="J221" s="30"/>
      <c r="K221" s="30"/>
      <c r="L221" s="30"/>
      <c r="M221" s="30"/>
      <c r="N221" s="30"/>
      <c r="O221" s="30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pans="1:256" s="25" customFormat="1" ht="11.25">
      <c r="A222" s="27"/>
      <c r="B222" s="27"/>
      <c r="C222" s="30"/>
      <c r="D222" s="30"/>
      <c r="E222" s="30"/>
      <c r="F222" s="30"/>
      <c r="G222" s="30">
        <f t="shared" si="0"/>
        <v>0</v>
      </c>
      <c r="H222" s="30"/>
      <c r="I222" s="30"/>
      <c r="J222" s="30"/>
      <c r="K222" s="30"/>
      <c r="L222" s="30"/>
      <c r="M222" s="30"/>
      <c r="N222" s="30"/>
      <c r="O222" s="30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pans="1:256" s="25" customFormat="1" ht="11.25">
      <c r="A223" s="27"/>
      <c r="B223" s="27"/>
      <c r="C223" s="30"/>
      <c r="D223" s="30"/>
      <c r="E223" s="30"/>
      <c r="F223" s="30"/>
      <c r="G223" s="30">
        <f t="shared" si="0"/>
        <v>0</v>
      </c>
      <c r="H223" s="30"/>
      <c r="I223" s="30"/>
      <c r="J223" s="30"/>
      <c r="K223" s="30"/>
      <c r="L223" s="30"/>
      <c r="M223" s="30"/>
      <c r="N223" s="30"/>
      <c r="O223" s="30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</row>
    <row r="224" spans="1:256" s="25" customFormat="1" ht="11.25">
      <c r="A224" s="27"/>
      <c r="B224" s="27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</row>
    <row r="225" spans="1:256" s="25" customFormat="1" ht="11.25">
      <c r="A225" s="27" t="s">
        <v>1146</v>
      </c>
      <c r="B225" s="27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</row>
    <row r="226" spans="1:256" s="25" customFormat="1" ht="11.25">
      <c r="A226" s="27"/>
      <c r="B226" s="27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</row>
    <row r="227" spans="1:256" s="25" customFormat="1" ht="11.25">
      <c r="A227" s="27"/>
      <c r="B227" s="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pans="1:256" s="25" customFormat="1" ht="11.25">
      <c r="A228" s="27"/>
      <c r="B228" s="27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</row>
    <row r="229" spans="1:256" s="25" customFormat="1" ht="11.25">
      <c r="A229" s="27"/>
      <c r="B229" s="27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256" s="25" customFormat="1" ht="11.25">
      <c r="A230" s="27"/>
      <c r="B230" s="27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pans="1:256" s="25" customFormat="1" ht="11.25">
      <c r="A231" s="27"/>
      <c r="B231" s="27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</row>
    <row r="232" spans="1:256" s="25" customFormat="1" ht="11.25">
      <c r="A232" s="27"/>
      <c r="B232" s="27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</row>
    <row r="233" spans="1:256" s="25" customFormat="1" ht="11.25">
      <c r="A233" s="27"/>
      <c r="B233" s="27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</row>
    <row r="234" spans="1:256" s="25" customFormat="1" ht="11.25">
      <c r="A234" s="27"/>
      <c r="B234" s="27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</row>
    <row r="235" spans="1:256" s="25" customFormat="1" ht="11.25">
      <c r="A235" s="27"/>
      <c r="B235" s="27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</row>
    <row r="236" spans="1:256" s="25" customFormat="1" ht="11.25">
      <c r="A236" s="27"/>
      <c r="B236" s="27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</row>
    <row r="237" spans="1:256" s="25" customFormat="1" ht="11.25">
      <c r="A237" s="27"/>
      <c r="B237" s="2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</row>
    <row r="238" spans="1:256" s="25" customFormat="1" ht="11.25">
      <c r="A238" s="27"/>
      <c r="B238" s="27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</row>
    <row r="239" spans="1:256" s="25" customFormat="1" ht="11.25">
      <c r="A239" s="27"/>
      <c r="B239" s="27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</row>
    <row r="240" spans="1:256" s="25" customFormat="1" ht="11.25">
      <c r="A240" s="27"/>
      <c r="B240" s="27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</row>
    <row r="241" spans="1:256" s="25" customFormat="1" ht="11.25">
      <c r="A241" s="27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</row>
    <row r="242" spans="1:256" s="25" customFormat="1" ht="11.25">
      <c r="A242" s="27"/>
      <c r="B242" s="27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</row>
    <row r="243" spans="1:256" s="25" customFormat="1" ht="11.25">
      <c r="A243" s="27" t="s">
        <v>1147</v>
      </c>
      <c r="B243" s="27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</row>
    <row r="244" spans="1:256" s="25" customFormat="1" ht="11.25">
      <c r="A244" s="27"/>
      <c r="B244" s="27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</row>
    <row r="245" spans="1:256" s="25" customFormat="1" ht="11.25">
      <c r="A245" s="27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</row>
    <row r="246" spans="1:256" s="25" customFormat="1" ht="11.25">
      <c r="A246" s="27"/>
      <c r="B246" s="27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</row>
    <row r="247" spans="1:256" s="25" customFormat="1" ht="11.25">
      <c r="A247" s="27"/>
      <c r="B247" s="2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</row>
    <row r="248" spans="1:256" s="25" customFormat="1" ht="11.25">
      <c r="A248" s="27"/>
      <c r="B248" s="27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pans="1:256" s="25" customFormat="1" ht="11.25">
      <c r="A249" s="27"/>
      <c r="B249" s="27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  <c r="IV249" s="27"/>
    </row>
    <row r="250" spans="1:256" s="25" customFormat="1" ht="11.25">
      <c r="A250" s="27"/>
      <c r="B250" s="27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</row>
    <row r="251" spans="1:256" s="25" customFormat="1" ht="11.25">
      <c r="A251" s="27"/>
      <c r="B251" s="27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</row>
    <row r="252" spans="1:256" s="25" customFormat="1" ht="11.25">
      <c r="A252" s="27"/>
      <c r="B252" s="27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</row>
    <row r="253" spans="1:256" s="25" customFormat="1" ht="11.25">
      <c r="A253" s="27"/>
      <c r="B253" s="27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  <c r="IV253" s="27"/>
    </row>
    <row r="254" spans="1:256" s="25" customFormat="1" ht="11.25">
      <c r="A254" s="27"/>
      <c r="B254" s="27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  <c r="IV254" s="27"/>
    </row>
    <row r="255" spans="1:256" s="25" customFormat="1" ht="11.25">
      <c r="A255" s="27"/>
      <c r="B255" s="27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</row>
    <row r="256" spans="1:256" s="25" customFormat="1" ht="11.25">
      <c r="A256" s="27"/>
      <c r="B256" s="27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  <c r="IV256" s="27"/>
    </row>
    <row r="257" spans="1:256" s="25" customFormat="1" ht="11.25">
      <c r="A257" s="27"/>
      <c r="B257" s="27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  <c r="IV257" s="27"/>
    </row>
    <row r="258" spans="1:256" s="25" customFormat="1" ht="11.25">
      <c r="A258" s="27"/>
      <c r="B258" s="27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</row>
    <row r="259" spans="1:256" s="25" customFormat="1" ht="11.25">
      <c r="A259" s="27"/>
      <c r="B259" s="27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</row>
    <row r="260" spans="1:256" s="25" customFormat="1" ht="11.25">
      <c r="A260" s="27"/>
      <c r="B260" s="27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</row>
    <row r="261" spans="1:256" s="25" customFormat="1" ht="11.25">
      <c r="A261" s="27"/>
      <c r="B261" s="27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  <c r="IV261" s="27"/>
    </row>
    <row r="262" spans="1:256" s="25" customFormat="1" ht="11.25">
      <c r="A262" s="27"/>
      <c r="B262" s="27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</row>
    <row r="263" spans="1:256" s="25" customFormat="1" ht="11.25">
      <c r="A263" s="27"/>
      <c r="B263" s="27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  <c r="IV263" s="27"/>
    </row>
    <row r="264" spans="1:256" s="25" customFormat="1" ht="11.25">
      <c r="A264" s="27"/>
      <c r="B264" s="27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</row>
    <row r="265" spans="1:256" s="25" customFormat="1" ht="11.25">
      <c r="A265" s="27" t="s">
        <v>850</v>
      </c>
      <c r="B265" s="27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  <c r="IV265" s="27"/>
    </row>
    <row r="266" spans="1:256" s="25" customFormat="1" ht="11.25">
      <c r="A266" s="27"/>
      <c r="B266" s="27" t="s">
        <v>1031</v>
      </c>
      <c r="C266" s="30" t="s">
        <v>1032</v>
      </c>
      <c r="D266" s="30">
        <v>10</v>
      </c>
      <c r="E266" s="30"/>
      <c r="F266" s="30"/>
      <c r="G266" s="30"/>
      <c r="H266" s="30">
        <v>1.4</v>
      </c>
      <c r="I266" s="30">
        <v>1</v>
      </c>
      <c r="J266" s="30" t="s">
        <v>862</v>
      </c>
      <c r="K266" s="30"/>
      <c r="L266" s="30"/>
      <c r="M266" s="30"/>
      <c r="N266" s="30"/>
      <c r="O266" s="30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  <c r="IV266" s="27"/>
    </row>
    <row r="267" spans="1:256" s="25" customFormat="1" ht="11.25">
      <c r="A267" s="27"/>
      <c r="B267" s="27" t="s">
        <v>1033</v>
      </c>
      <c r="C267" s="30" t="s">
        <v>1034</v>
      </c>
      <c r="D267" s="30">
        <v>5</v>
      </c>
      <c r="E267" s="30"/>
      <c r="F267" s="30"/>
      <c r="G267" s="30"/>
      <c r="H267" s="30">
        <v>0.8</v>
      </c>
      <c r="I267" s="30">
        <v>0.5</v>
      </c>
      <c r="J267" s="30" t="s">
        <v>888</v>
      </c>
      <c r="K267" s="30" t="s">
        <v>1192</v>
      </c>
      <c r="L267" s="30"/>
      <c r="M267" s="30"/>
      <c r="N267" s="30"/>
      <c r="O267" s="30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</row>
    <row r="268" spans="1:256" s="25" customFormat="1" ht="11.25">
      <c r="A268" s="27"/>
      <c r="B268" s="27" t="s">
        <v>1035</v>
      </c>
      <c r="C268" s="30" t="s">
        <v>1036</v>
      </c>
      <c r="D268" s="30">
        <v>15</v>
      </c>
      <c r="E268" s="30"/>
      <c r="F268" s="30"/>
      <c r="G268" s="30"/>
      <c r="H268" s="30">
        <v>1.8</v>
      </c>
      <c r="I268" s="30">
        <v>1</v>
      </c>
      <c r="J268" s="30" t="s">
        <v>862</v>
      </c>
      <c r="K268" s="30"/>
      <c r="L268" s="30"/>
      <c r="M268" s="30"/>
      <c r="N268" s="30"/>
      <c r="O268" s="30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</row>
    <row r="269" spans="1:256" s="25" customFormat="1" ht="11.25">
      <c r="A269" s="27"/>
      <c r="B269" s="27" t="s">
        <v>1037</v>
      </c>
      <c r="C269" s="30" t="s">
        <v>1038</v>
      </c>
      <c r="D269" s="30">
        <v>20</v>
      </c>
      <c r="E269" s="30"/>
      <c r="F269" s="30"/>
      <c r="G269" s="30"/>
      <c r="H269" s="30">
        <v>0.6</v>
      </c>
      <c r="I269" s="30">
        <v>1</v>
      </c>
      <c r="J269" s="30" t="s">
        <v>771</v>
      </c>
      <c r="K269" s="30"/>
      <c r="L269" s="30"/>
      <c r="M269" s="30"/>
      <c r="N269" s="30"/>
      <c r="O269" s="30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</row>
    <row r="270" spans="1:256" s="25" customFormat="1" ht="11.25">
      <c r="A270" s="27"/>
      <c r="B270" s="27" t="s">
        <v>1039</v>
      </c>
      <c r="C270" s="30" t="s">
        <v>1040</v>
      </c>
      <c r="D270" s="30">
        <v>5</v>
      </c>
      <c r="E270" s="30"/>
      <c r="F270" s="30"/>
      <c r="G270" s="30"/>
      <c r="H270" s="30">
        <v>1.2</v>
      </c>
      <c r="I270" s="30">
        <v>1</v>
      </c>
      <c r="J270" s="30" t="s">
        <v>773</v>
      </c>
      <c r="K270" s="30"/>
      <c r="L270" s="30"/>
      <c r="M270" s="30"/>
      <c r="N270" s="30"/>
      <c r="O270" s="30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</row>
    <row r="271" spans="1:256" s="25" customFormat="1" ht="11.25">
      <c r="A271" s="27"/>
      <c r="B271" s="27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</row>
    <row r="272" spans="1:256" s="25" customFormat="1" ht="11.25">
      <c r="A272" s="27"/>
      <c r="B272" s="27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</row>
    <row r="273" spans="1:256" s="25" customFormat="1" ht="11.25">
      <c r="A273" s="27"/>
      <c r="B273" s="27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</row>
    <row r="274" spans="1:256" s="25" customFormat="1" ht="11.25">
      <c r="A274" s="27"/>
      <c r="B274" s="27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</row>
    <row r="275" spans="1:256" s="25" customFormat="1" ht="11.25">
      <c r="A275" s="27"/>
      <c r="B275" s="27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</row>
    <row r="276" spans="1:256" s="25" customFormat="1" ht="11.25">
      <c r="A276" s="27"/>
      <c r="B276" s="27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</row>
    <row r="277" spans="1:256" s="25" customFormat="1" ht="11.25">
      <c r="A277" s="27"/>
      <c r="B277" s="27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</row>
    <row r="278" spans="1:256" s="25" customFormat="1" ht="11.25">
      <c r="A278" s="27"/>
      <c r="B278" s="27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</row>
    <row r="279" spans="1:256" s="25" customFormat="1" ht="11.25">
      <c r="A279" s="27"/>
      <c r="B279" s="27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</row>
    <row r="280" spans="1:256" s="25" customFormat="1" ht="11.25">
      <c r="A280" s="27"/>
      <c r="B280" s="27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</row>
    <row r="281" spans="1:256" s="25" customFormat="1" ht="11.25">
      <c r="A281" s="27"/>
      <c r="B281" s="27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</row>
    <row r="282" spans="1:256" s="25" customFormat="1" ht="11.25">
      <c r="A282" s="27"/>
      <c r="B282" s="27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  <c r="IV282" s="27"/>
    </row>
    <row r="283" spans="1:256" s="25" customFormat="1" ht="11.25">
      <c r="A283" s="27"/>
      <c r="B283" s="27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</row>
    <row r="284" spans="1:256" s="25" customFormat="1" ht="11.25">
      <c r="A284" s="27"/>
      <c r="B284" s="27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</row>
    <row r="285" spans="1:256" s="25" customFormat="1" ht="11.25">
      <c r="A285" s="27"/>
      <c r="B285" s="27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</row>
    <row r="286" spans="1:256" s="25" customFormat="1" ht="11.25">
      <c r="A286" s="27"/>
      <c r="B286" s="27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</row>
    <row r="287" spans="1:256" s="25" customFormat="1" ht="11.25">
      <c r="A287" s="27"/>
      <c r="B287" s="27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pans="1:256" s="25" customFormat="1" ht="11.25">
      <c r="A288" s="27"/>
      <c r="B288" s="27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pans="1:256" s="25" customFormat="1" ht="11.25">
      <c r="A289" s="27"/>
      <c r="B289" s="27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</row>
    <row r="290" spans="1:256" s="25" customFormat="1" ht="11.25">
      <c r="A290" s="27" t="s">
        <v>1148</v>
      </c>
      <c r="B290" s="27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pans="1:256" s="25" customFormat="1" ht="11.25">
      <c r="A291" s="27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</row>
    <row r="292" spans="1:256" s="25" customFormat="1" ht="11.25">
      <c r="A292" s="27"/>
      <c r="B292" s="27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  <c r="IV292" s="27"/>
    </row>
    <row r="293" spans="1:256" s="25" customFormat="1" ht="11.25">
      <c r="A293" s="27"/>
      <c r="B293" s="27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pans="1:256" s="25" customFormat="1" ht="11.25">
      <c r="A294" s="27"/>
      <c r="B294" s="27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</row>
    <row r="295" spans="1:256" s="25" customFormat="1" ht="11.25">
      <c r="A295" s="27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</row>
    <row r="296" spans="1:256" s="25" customFormat="1" ht="11.25">
      <c r="A296" s="27"/>
      <c r="B296" s="27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pans="1:256" s="25" customFormat="1" ht="11.25">
      <c r="A297" s="27"/>
      <c r="B297" s="27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</row>
    <row r="298" spans="1:256" s="25" customFormat="1" ht="11.25">
      <c r="A298" s="27"/>
      <c r="B298" s="27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  <c r="IV298" s="27"/>
    </row>
    <row r="299" spans="1:256" s="25" customFormat="1" ht="11.25">
      <c r="A299" s="27"/>
      <c r="B299" s="27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  <c r="IV299" s="27"/>
    </row>
    <row r="300" spans="1:256" s="25" customFormat="1" ht="11.25">
      <c r="A300" s="27"/>
      <c r="B300" s="27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  <c r="IV300" s="27"/>
    </row>
    <row r="301" spans="1:256" s="25" customFormat="1" ht="11.25">
      <c r="A301" s="27"/>
      <c r="B301" s="27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  <c r="IV301" s="27"/>
    </row>
    <row r="302" spans="1:256" s="25" customFormat="1" ht="11.25">
      <c r="A302" s="27"/>
      <c r="B302" s="27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  <c r="IV302" s="27"/>
    </row>
    <row r="303" spans="1:256" s="25" customFormat="1" ht="11.25">
      <c r="A303" s="27"/>
      <c r="B303" s="27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  <c r="IV303" s="27"/>
    </row>
    <row r="304" spans="1:256" s="25" customFormat="1" ht="11.25">
      <c r="A304" s="27"/>
      <c r="B304" s="27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  <c r="IV304" s="27"/>
    </row>
    <row r="305" spans="1:256" s="25" customFormat="1" ht="11.25">
      <c r="A305" s="27"/>
      <c r="B305" s="27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  <c r="IV305" s="27"/>
    </row>
    <row r="306" spans="1:256" s="25" customFormat="1" ht="11.25">
      <c r="A306" s="27"/>
      <c r="B306" s="27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pans="1:256" s="25" customFormat="1" ht="11.25">
      <c r="A307" s="27"/>
      <c r="B307" s="27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  <c r="IV307" s="27"/>
    </row>
    <row r="308" spans="1:256" s="25" customFormat="1" ht="11.25">
      <c r="A308" s="27" t="s">
        <v>789</v>
      </c>
      <c r="B308" s="27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  <c r="IV308" s="27"/>
    </row>
    <row r="309" spans="1:256" s="25" customFormat="1" ht="11.25">
      <c r="A309" s="27"/>
      <c r="B309" s="27" t="s">
        <v>965</v>
      </c>
      <c r="C309" s="30" t="s">
        <v>966</v>
      </c>
      <c r="D309" s="30"/>
      <c r="E309" s="30">
        <v>1</v>
      </c>
      <c r="F309" s="30"/>
      <c r="G309" s="30">
        <f>H309*25</f>
        <v>30</v>
      </c>
      <c r="H309" s="30">
        <v>1.2</v>
      </c>
      <c r="I309" s="30">
        <v>2</v>
      </c>
      <c r="J309" s="30" t="s">
        <v>406</v>
      </c>
      <c r="K309" s="30"/>
      <c r="L309" s="30"/>
      <c r="M309" s="30"/>
      <c r="N309" s="30"/>
      <c r="O309" s="30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  <c r="IV309" s="27"/>
    </row>
    <row r="310" spans="1:256" s="25" customFormat="1" ht="11.25">
      <c r="A310" s="27"/>
      <c r="B310" s="27" t="s">
        <v>968</v>
      </c>
      <c r="C310" s="30" t="s">
        <v>969</v>
      </c>
      <c r="D310" s="30"/>
      <c r="E310" s="30">
        <v>1</v>
      </c>
      <c r="F310" s="30">
        <v>10</v>
      </c>
      <c r="G310" s="30">
        <f>H310*25</f>
        <v>300</v>
      </c>
      <c r="H310" s="30">
        <v>12</v>
      </c>
      <c r="I310" s="30">
        <v>2</v>
      </c>
      <c r="J310" s="30" t="s">
        <v>771</v>
      </c>
      <c r="K310" s="30" t="s">
        <v>970</v>
      </c>
      <c r="L310" s="30"/>
      <c r="M310" s="30"/>
      <c r="N310" s="30">
        <v>10</v>
      </c>
      <c r="O310" s="30" t="s">
        <v>971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  <c r="IV310" s="27"/>
    </row>
    <row r="311" spans="1:256" s="25" customFormat="1" ht="11.25">
      <c r="A311" s="27"/>
      <c r="B311" s="27" t="s">
        <v>793</v>
      </c>
      <c r="C311" s="30" t="s">
        <v>972</v>
      </c>
      <c r="D311" s="30"/>
      <c r="E311" s="30"/>
      <c r="F311" s="30"/>
      <c r="G311" s="30">
        <f>H311*25</f>
        <v>20</v>
      </c>
      <c r="H311" s="30">
        <v>0.8</v>
      </c>
      <c r="I311" s="30">
        <v>1</v>
      </c>
      <c r="J311" s="30" t="s">
        <v>406</v>
      </c>
      <c r="K311" s="30"/>
      <c r="L311" s="30"/>
      <c r="M311" s="30"/>
      <c r="N311" s="30"/>
      <c r="O311" s="30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  <c r="IV311" s="27"/>
    </row>
    <row r="312" spans="1:256" s="25" customFormat="1" ht="11.25">
      <c r="A312" s="27"/>
      <c r="B312" s="27" t="s">
        <v>794</v>
      </c>
      <c r="C312" s="30" t="s">
        <v>973</v>
      </c>
      <c r="D312" s="30"/>
      <c r="E312" s="30">
        <v>1</v>
      </c>
      <c r="F312" s="30"/>
      <c r="G312" s="30">
        <f>H312*25</f>
        <v>5</v>
      </c>
      <c r="H312" s="30">
        <v>0.2</v>
      </c>
      <c r="I312" s="30">
        <v>3</v>
      </c>
      <c r="J312" s="30" t="s">
        <v>406</v>
      </c>
      <c r="K312" s="30"/>
      <c r="L312" s="30"/>
      <c r="M312" s="30"/>
      <c r="N312" s="30"/>
      <c r="O312" s="30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  <c r="IV312" s="27"/>
    </row>
    <row r="313" spans="1:256" s="25" customFormat="1" ht="11.25">
      <c r="A313" s="27"/>
      <c r="B313" s="27" t="s">
        <v>792</v>
      </c>
      <c r="C313" s="30" t="s">
        <v>974</v>
      </c>
      <c r="D313" s="30"/>
      <c r="E313" s="30">
        <v>1</v>
      </c>
      <c r="F313" s="30"/>
      <c r="G313" s="30">
        <f>H313*25</f>
        <v>400</v>
      </c>
      <c r="H313" s="30">
        <v>16</v>
      </c>
      <c r="I313" s="30">
        <v>4</v>
      </c>
      <c r="J313" s="30" t="s">
        <v>406</v>
      </c>
      <c r="K313" s="30"/>
      <c r="L313" s="30"/>
      <c r="M313" s="30"/>
      <c r="N313" s="30"/>
      <c r="O313" s="30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  <c r="IV313" s="27"/>
    </row>
    <row r="314" spans="1:256" s="25" customFormat="1" ht="11.25">
      <c r="A314" s="27"/>
      <c r="B314" s="27" t="s">
        <v>975</v>
      </c>
      <c r="C314" s="30" t="s">
        <v>976</v>
      </c>
      <c r="D314" s="30"/>
      <c r="E314" s="30">
        <v>1</v>
      </c>
      <c r="F314" s="30"/>
      <c r="G314" s="30">
        <f aca="true" t="shared" si="1" ref="G314:G377">H314*25</f>
        <v>40</v>
      </c>
      <c r="H314" s="30">
        <v>1.6</v>
      </c>
      <c r="I314" s="30">
        <v>1</v>
      </c>
      <c r="J314" s="30" t="s">
        <v>406</v>
      </c>
      <c r="K314" s="30"/>
      <c r="L314" s="30"/>
      <c r="M314" s="30"/>
      <c r="N314" s="30"/>
      <c r="O314" s="30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  <c r="IV314" s="27"/>
    </row>
    <row r="315" spans="1:256" s="25" customFormat="1" ht="11.25">
      <c r="A315" s="27"/>
      <c r="B315" s="27" t="s">
        <v>977</v>
      </c>
      <c r="C315" s="30" t="s">
        <v>978</v>
      </c>
      <c r="D315" s="30"/>
      <c r="E315" s="30">
        <v>1</v>
      </c>
      <c r="F315" s="30"/>
      <c r="G315" s="30">
        <f t="shared" si="1"/>
        <v>20</v>
      </c>
      <c r="H315" s="30">
        <v>0.8</v>
      </c>
      <c r="I315" s="30">
        <v>0.5</v>
      </c>
      <c r="J315" s="30" t="s">
        <v>406</v>
      </c>
      <c r="K315" s="30"/>
      <c r="L315" s="30"/>
      <c r="M315" s="30"/>
      <c r="N315" s="30"/>
      <c r="O315" s="30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</row>
    <row r="316" spans="1:256" s="25" customFormat="1" ht="11.25">
      <c r="A316" s="27"/>
      <c r="B316" s="27" t="s">
        <v>979</v>
      </c>
      <c r="C316" s="30" t="s">
        <v>976</v>
      </c>
      <c r="D316" s="30"/>
      <c r="E316" s="30">
        <v>1</v>
      </c>
      <c r="F316" s="30"/>
      <c r="G316" s="30">
        <f t="shared" si="1"/>
        <v>80</v>
      </c>
      <c r="H316" s="30">
        <v>3.2</v>
      </c>
      <c r="I316" s="30">
        <v>3</v>
      </c>
      <c r="J316" s="30" t="s">
        <v>406</v>
      </c>
      <c r="K316" s="30"/>
      <c r="L316" s="30"/>
      <c r="M316" s="30"/>
      <c r="N316" s="30"/>
      <c r="O316" s="30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  <c r="IV316" s="27"/>
    </row>
    <row r="317" spans="1:256" s="25" customFormat="1" ht="11.25">
      <c r="A317" s="27"/>
      <c r="B317" s="27" t="s">
        <v>790</v>
      </c>
      <c r="C317" s="30" t="s">
        <v>974</v>
      </c>
      <c r="D317" s="30"/>
      <c r="E317" s="30">
        <v>1</v>
      </c>
      <c r="F317" s="30"/>
      <c r="G317" s="30">
        <f t="shared" si="1"/>
        <v>125</v>
      </c>
      <c r="H317" s="30">
        <v>5</v>
      </c>
      <c r="I317" s="30">
        <v>5</v>
      </c>
      <c r="J317" s="30" t="s">
        <v>406</v>
      </c>
      <c r="K317" s="30"/>
      <c r="L317" s="30"/>
      <c r="M317" s="30"/>
      <c r="N317" s="30"/>
      <c r="O317" s="30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  <c r="IV317" s="27"/>
    </row>
    <row r="318" spans="1:256" s="25" customFormat="1" ht="11.25">
      <c r="A318" s="27"/>
      <c r="B318" s="27" t="s">
        <v>791</v>
      </c>
      <c r="C318" s="30" t="s">
        <v>27</v>
      </c>
      <c r="D318" s="30"/>
      <c r="E318" s="30">
        <v>1</v>
      </c>
      <c r="F318" s="30"/>
      <c r="G318" s="30">
        <f t="shared" si="1"/>
        <v>250</v>
      </c>
      <c r="H318" s="30">
        <v>10</v>
      </c>
      <c r="I318" s="30">
        <v>8</v>
      </c>
      <c r="J318" s="30" t="s">
        <v>406</v>
      </c>
      <c r="K318" s="30"/>
      <c r="L318" s="30"/>
      <c r="M318" s="30"/>
      <c r="N318" s="30"/>
      <c r="O318" s="30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</row>
    <row r="319" spans="1:256" s="25" customFormat="1" ht="11.25">
      <c r="A319" s="27"/>
      <c r="B319" s="27" t="s">
        <v>980</v>
      </c>
      <c r="C319" s="30" t="s">
        <v>26</v>
      </c>
      <c r="D319" s="30"/>
      <c r="E319" s="30">
        <v>1</v>
      </c>
      <c r="F319" s="30"/>
      <c r="G319" s="30">
        <f t="shared" si="1"/>
        <v>625</v>
      </c>
      <c r="H319" s="30">
        <v>25</v>
      </c>
      <c r="I319" s="30">
        <v>7</v>
      </c>
      <c r="J319" s="30" t="s">
        <v>771</v>
      </c>
      <c r="K319" s="30"/>
      <c r="L319" s="30"/>
      <c r="M319" s="30"/>
      <c r="N319" s="30"/>
      <c r="O319" s="30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  <c r="IV319" s="27"/>
    </row>
    <row r="320" spans="1:256" s="25" customFormat="1" ht="11.25">
      <c r="A320" s="27"/>
      <c r="B320" s="27" t="s">
        <v>981</v>
      </c>
      <c r="C320" s="30" t="s">
        <v>922</v>
      </c>
      <c r="D320" s="30"/>
      <c r="E320" s="30">
        <v>1</v>
      </c>
      <c r="F320" s="30"/>
      <c r="G320" s="30">
        <f t="shared" si="1"/>
        <v>100</v>
      </c>
      <c r="H320" s="30">
        <v>4</v>
      </c>
      <c r="I320" s="30">
        <v>0.1</v>
      </c>
      <c r="J320" s="30" t="s">
        <v>910</v>
      </c>
      <c r="K320" s="30" t="s">
        <v>982</v>
      </c>
      <c r="L320" s="30"/>
      <c r="M320" s="30"/>
      <c r="N320" s="30"/>
      <c r="O320" s="30" t="s">
        <v>983</v>
      </c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  <c r="IV320" s="27"/>
    </row>
    <row r="321" spans="1:256" s="25" customFormat="1" ht="11.25">
      <c r="A321" s="27"/>
      <c r="B321" s="27" t="s">
        <v>984</v>
      </c>
      <c r="C321" s="30" t="s">
        <v>26</v>
      </c>
      <c r="D321" s="30"/>
      <c r="E321" s="30">
        <v>1</v>
      </c>
      <c r="F321" s="30"/>
      <c r="G321" s="30">
        <f t="shared" si="1"/>
        <v>125</v>
      </c>
      <c r="H321" s="30">
        <v>5</v>
      </c>
      <c r="I321" s="30">
        <v>10</v>
      </c>
      <c r="J321" s="30" t="s">
        <v>910</v>
      </c>
      <c r="K321" s="30" t="s">
        <v>985</v>
      </c>
      <c r="L321" s="30"/>
      <c r="M321" s="30"/>
      <c r="N321" s="30"/>
      <c r="O321" s="30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  <c r="IV321" s="27"/>
    </row>
    <row r="322" spans="1:256" s="25" customFormat="1" ht="11.25">
      <c r="A322" s="27"/>
      <c r="B322" s="27" t="s">
        <v>986</v>
      </c>
      <c r="C322" s="30" t="s">
        <v>26</v>
      </c>
      <c r="D322" s="30"/>
      <c r="E322" s="30">
        <v>2</v>
      </c>
      <c r="F322" s="30"/>
      <c r="G322" s="30">
        <f t="shared" si="1"/>
        <v>50</v>
      </c>
      <c r="H322" s="30">
        <v>2</v>
      </c>
      <c r="I322" s="30">
        <v>5</v>
      </c>
      <c r="J322" s="30" t="s">
        <v>406</v>
      </c>
      <c r="K322" s="30"/>
      <c r="L322" s="30"/>
      <c r="M322" s="30"/>
      <c r="N322" s="30"/>
      <c r="O322" s="30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</row>
    <row r="323" spans="1:256" s="25" customFormat="1" ht="11.25">
      <c r="A323" s="27"/>
      <c r="B323" s="27" t="s">
        <v>987</v>
      </c>
      <c r="C323" s="30" t="s">
        <v>26</v>
      </c>
      <c r="D323" s="30"/>
      <c r="E323" s="30">
        <v>1</v>
      </c>
      <c r="F323" s="30"/>
      <c r="G323" s="30">
        <f t="shared" si="1"/>
        <v>175</v>
      </c>
      <c r="H323" s="30">
        <v>7</v>
      </c>
      <c r="I323" s="30">
        <v>10</v>
      </c>
      <c r="J323" s="30" t="s">
        <v>910</v>
      </c>
      <c r="K323" s="30"/>
      <c r="L323" s="30"/>
      <c r="M323" s="30"/>
      <c r="N323" s="30"/>
      <c r="O323" s="30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  <c r="IV323" s="27"/>
    </row>
    <row r="324" spans="1:256" s="25" customFormat="1" ht="11.25">
      <c r="A324" s="27"/>
      <c r="B324" s="27"/>
      <c r="C324" s="30"/>
      <c r="D324" s="30"/>
      <c r="E324" s="30"/>
      <c r="F324" s="30"/>
      <c r="G324" s="30">
        <f t="shared" si="1"/>
        <v>0</v>
      </c>
      <c r="H324" s="30"/>
      <c r="I324" s="30"/>
      <c r="J324" s="30"/>
      <c r="K324" s="30"/>
      <c r="L324" s="30"/>
      <c r="M324" s="30"/>
      <c r="N324" s="30"/>
      <c r="O324" s="30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  <c r="IV324" s="27"/>
    </row>
    <row r="325" spans="1:256" s="25" customFormat="1" ht="11.25">
      <c r="A325" s="27"/>
      <c r="B325" s="27"/>
      <c r="C325" s="30"/>
      <c r="D325" s="30"/>
      <c r="E325" s="30"/>
      <c r="F325" s="30"/>
      <c r="G325" s="30">
        <f t="shared" si="1"/>
        <v>0</v>
      </c>
      <c r="H325" s="30"/>
      <c r="I325" s="30"/>
      <c r="J325" s="30"/>
      <c r="K325" s="30"/>
      <c r="L325" s="30"/>
      <c r="M325" s="30"/>
      <c r="N325" s="30"/>
      <c r="O325" s="30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  <c r="IV325" s="27"/>
    </row>
    <row r="326" spans="1:256" s="25" customFormat="1" ht="11.25">
      <c r="A326" s="27"/>
      <c r="B326" s="27"/>
      <c r="C326" s="30"/>
      <c r="D326" s="30"/>
      <c r="E326" s="30"/>
      <c r="F326" s="30"/>
      <c r="G326" s="30">
        <f t="shared" si="1"/>
        <v>0</v>
      </c>
      <c r="H326" s="30"/>
      <c r="I326" s="30"/>
      <c r="J326" s="30"/>
      <c r="K326" s="30"/>
      <c r="L326" s="30"/>
      <c r="M326" s="30"/>
      <c r="N326" s="30"/>
      <c r="O326" s="30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</row>
    <row r="327" spans="1:256" s="25" customFormat="1" ht="11.25">
      <c r="A327" s="27"/>
      <c r="B327" s="27"/>
      <c r="C327" s="30"/>
      <c r="D327" s="30"/>
      <c r="E327" s="30"/>
      <c r="F327" s="30"/>
      <c r="G327" s="30">
        <f t="shared" si="1"/>
        <v>0</v>
      </c>
      <c r="H327" s="30"/>
      <c r="I327" s="30"/>
      <c r="J327" s="30"/>
      <c r="K327" s="30"/>
      <c r="L327" s="30"/>
      <c r="M327" s="30"/>
      <c r="N327" s="30"/>
      <c r="O327" s="30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  <c r="IV327" s="27"/>
    </row>
    <row r="328" spans="1:256" s="25" customFormat="1" ht="11.25">
      <c r="A328" s="27"/>
      <c r="B328" s="27"/>
      <c r="C328" s="30"/>
      <c r="D328" s="30"/>
      <c r="E328" s="30"/>
      <c r="F328" s="30"/>
      <c r="G328" s="30">
        <f t="shared" si="1"/>
        <v>0</v>
      </c>
      <c r="H328" s="30"/>
      <c r="I328" s="30"/>
      <c r="J328" s="30"/>
      <c r="K328" s="30"/>
      <c r="L328" s="30"/>
      <c r="M328" s="30"/>
      <c r="N328" s="30"/>
      <c r="O328" s="30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  <c r="IV328" s="27"/>
    </row>
    <row r="329" spans="1:256" s="25" customFormat="1" ht="11.25">
      <c r="A329" s="27" t="s">
        <v>1169</v>
      </c>
      <c r="B329" s="27"/>
      <c r="C329" s="30"/>
      <c r="D329" s="30"/>
      <c r="E329" s="30"/>
      <c r="F329" s="30"/>
      <c r="G329" s="30">
        <f t="shared" si="1"/>
        <v>0</v>
      </c>
      <c r="H329" s="30"/>
      <c r="I329" s="30"/>
      <c r="J329" s="30"/>
      <c r="K329" s="30"/>
      <c r="L329" s="30"/>
      <c r="M329" s="30"/>
      <c r="N329" s="30"/>
      <c r="O329" s="30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</row>
    <row r="330" spans="1:256" s="25" customFormat="1" ht="11.25">
      <c r="A330" s="27"/>
      <c r="B330" s="27" t="s">
        <v>1170</v>
      </c>
      <c r="C330" s="30"/>
      <c r="D330" s="30"/>
      <c r="E330" s="30"/>
      <c r="F330" s="30"/>
      <c r="G330" s="30">
        <f t="shared" si="1"/>
        <v>625</v>
      </c>
      <c r="H330" s="30">
        <v>25</v>
      </c>
      <c r="I330" s="30">
        <v>15</v>
      </c>
      <c r="J330" s="30" t="s">
        <v>406</v>
      </c>
      <c r="K330" s="60" t="s">
        <v>1172</v>
      </c>
      <c r="L330" s="30"/>
      <c r="M330" s="30"/>
      <c r="N330" s="30"/>
      <c r="O330" s="30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  <c r="IV330" s="27"/>
    </row>
    <row r="331" spans="1:256" s="25" customFormat="1" ht="11.25">
      <c r="A331" s="27"/>
      <c r="B331" s="27" t="s">
        <v>1171</v>
      </c>
      <c r="C331" s="30"/>
      <c r="D331" s="30"/>
      <c r="E331" s="30"/>
      <c r="F331" s="30"/>
      <c r="G331" s="30">
        <f t="shared" si="1"/>
        <v>500</v>
      </c>
      <c r="H331" s="30">
        <v>20</v>
      </c>
      <c r="I331" s="30">
        <v>50</v>
      </c>
      <c r="J331" s="30" t="s">
        <v>406</v>
      </c>
      <c r="K331" s="60" t="s">
        <v>1172</v>
      </c>
      <c r="L331" s="30"/>
      <c r="M331" s="30"/>
      <c r="N331" s="30"/>
      <c r="O331" s="30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  <c r="IV331" s="27"/>
    </row>
    <row r="332" spans="1:256" s="25" customFormat="1" ht="11.25">
      <c r="A332" s="27"/>
      <c r="B332" s="27" t="s">
        <v>1173</v>
      </c>
      <c r="C332" s="30"/>
      <c r="D332" s="30"/>
      <c r="E332" s="30"/>
      <c r="F332" s="30"/>
      <c r="G332" s="30">
        <f t="shared" si="1"/>
        <v>1250</v>
      </c>
      <c r="H332" s="30">
        <v>50</v>
      </c>
      <c r="I332" s="30">
        <v>12</v>
      </c>
      <c r="J332" s="30" t="s">
        <v>773</v>
      </c>
      <c r="K332" s="60" t="s">
        <v>1172</v>
      </c>
      <c r="L332" s="30"/>
      <c r="M332" s="30"/>
      <c r="N332" s="30"/>
      <c r="O332" s="30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  <c r="IV332" s="27"/>
    </row>
    <row r="333" spans="1:256" s="25" customFormat="1" ht="11.25">
      <c r="A333" s="27"/>
      <c r="B333" s="27" t="s">
        <v>1174</v>
      </c>
      <c r="C333" s="30"/>
      <c r="D333" s="30"/>
      <c r="E333" s="30"/>
      <c r="F333" s="30"/>
      <c r="G333" s="30">
        <f t="shared" si="1"/>
        <v>375</v>
      </c>
      <c r="H333" s="30">
        <v>15</v>
      </c>
      <c r="I333" s="30">
        <v>9</v>
      </c>
      <c r="J333" s="30" t="s">
        <v>406</v>
      </c>
      <c r="K333" s="30"/>
      <c r="L333" s="30"/>
      <c r="M333" s="30"/>
      <c r="N333" s="30"/>
      <c r="O333" s="30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  <c r="IV333" s="27"/>
    </row>
    <row r="334" spans="1:256" s="25" customFormat="1" ht="11.25">
      <c r="A334" s="27"/>
      <c r="B334" s="27" t="s">
        <v>139</v>
      </c>
      <c r="C334" s="30"/>
      <c r="D334" s="30"/>
      <c r="E334" s="30"/>
      <c r="F334" s="30"/>
      <c r="G334" s="30">
        <f t="shared" si="1"/>
        <v>375</v>
      </c>
      <c r="H334" s="30">
        <v>15</v>
      </c>
      <c r="I334" s="30">
        <v>12</v>
      </c>
      <c r="J334" s="30" t="s">
        <v>406</v>
      </c>
      <c r="K334" s="60" t="s">
        <v>1172</v>
      </c>
      <c r="L334" s="30"/>
      <c r="M334" s="30"/>
      <c r="N334" s="30"/>
      <c r="O334" s="30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  <c r="IV334" s="27"/>
    </row>
    <row r="335" spans="1:256" s="25" customFormat="1" ht="11.25">
      <c r="A335" s="27"/>
      <c r="B335" s="27" t="s">
        <v>141</v>
      </c>
      <c r="C335" s="30"/>
      <c r="D335" s="30"/>
      <c r="E335" s="30"/>
      <c r="F335" s="30"/>
      <c r="G335" s="30">
        <f t="shared" si="1"/>
        <v>375</v>
      </c>
      <c r="H335" s="30">
        <v>15</v>
      </c>
      <c r="I335" s="30">
        <v>20</v>
      </c>
      <c r="J335" s="30" t="s">
        <v>406</v>
      </c>
      <c r="K335" s="60" t="s">
        <v>1172</v>
      </c>
      <c r="L335" s="30"/>
      <c r="M335" s="30"/>
      <c r="N335" s="30"/>
      <c r="O335" s="30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  <c r="IV335" s="27"/>
    </row>
    <row r="336" spans="1:256" s="25" customFormat="1" ht="11.25">
      <c r="A336" s="27"/>
      <c r="B336" s="27" t="s">
        <v>1175</v>
      </c>
      <c r="C336" s="30"/>
      <c r="D336" s="30"/>
      <c r="E336" s="30"/>
      <c r="F336" s="30"/>
      <c r="G336" s="30">
        <f t="shared" si="1"/>
        <v>500</v>
      </c>
      <c r="H336" s="30">
        <v>20</v>
      </c>
      <c r="I336" s="30">
        <v>15</v>
      </c>
      <c r="J336" s="30" t="s">
        <v>771</v>
      </c>
      <c r="K336" s="60" t="s">
        <v>1172</v>
      </c>
      <c r="L336" s="30"/>
      <c r="M336" s="30"/>
      <c r="N336" s="30"/>
      <c r="O336" s="30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  <c r="IV336" s="27"/>
    </row>
    <row r="337" spans="1:256" s="25" customFormat="1" ht="11.25">
      <c r="A337" s="27"/>
      <c r="B337" s="27"/>
      <c r="C337" s="30"/>
      <c r="D337" s="30"/>
      <c r="E337" s="30"/>
      <c r="F337" s="30"/>
      <c r="G337" s="30">
        <f t="shared" si="1"/>
        <v>0</v>
      </c>
      <c r="H337" s="30"/>
      <c r="I337" s="30"/>
      <c r="J337" s="30"/>
      <c r="K337" s="30"/>
      <c r="L337" s="30"/>
      <c r="M337" s="30"/>
      <c r="N337" s="30"/>
      <c r="O337" s="30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  <c r="IV337" s="27"/>
    </row>
    <row r="338" spans="1:256" s="25" customFormat="1" ht="11.25">
      <c r="A338" s="27"/>
      <c r="B338" s="27"/>
      <c r="C338" s="30"/>
      <c r="D338" s="30"/>
      <c r="E338" s="30"/>
      <c r="F338" s="30"/>
      <c r="G338" s="30">
        <f t="shared" si="1"/>
        <v>0</v>
      </c>
      <c r="H338" s="30"/>
      <c r="I338" s="30"/>
      <c r="J338" s="30"/>
      <c r="K338" s="30"/>
      <c r="L338" s="30"/>
      <c r="M338" s="30"/>
      <c r="N338" s="30"/>
      <c r="O338" s="30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</row>
    <row r="339" spans="1:256" s="25" customFormat="1" ht="11.25">
      <c r="A339" s="27"/>
      <c r="B339" s="27"/>
      <c r="C339" s="30"/>
      <c r="D339" s="30"/>
      <c r="E339" s="30"/>
      <c r="F339" s="30"/>
      <c r="G339" s="30">
        <f t="shared" si="1"/>
        <v>0</v>
      </c>
      <c r="H339" s="30"/>
      <c r="I339" s="30"/>
      <c r="J339" s="30"/>
      <c r="K339" s="30"/>
      <c r="L339" s="30"/>
      <c r="M339" s="30"/>
      <c r="N339" s="30"/>
      <c r="O339" s="30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  <c r="IV339" s="27"/>
    </row>
    <row r="340" spans="1:256" s="25" customFormat="1" ht="11.25">
      <c r="A340" s="27"/>
      <c r="B340" s="27"/>
      <c r="C340" s="30"/>
      <c r="D340" s="30"/>
      <c r="E340" s="30"/>
      <c r="F340" s="30"/>
      <c r="G340" s="30">
        <f t="shared" si="1"/>
        <v>0</v>
      </c>
      <c r="H340" s="30"/>
      <c r="I340" s="30"/>
      <c r="J340" s="30"/>
      <c r="K340" s="30"/>
      <c r="L340" s="30"/>
      <c r="M340" s="30"/>
      <c r="N340" s="30"/>
      <c r="O340" s="30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  <c r="IV340" s="27"/>
    </row>
    <row r="341" spans="1:256" s="25" customFormat="1" ht="11.25">
      <c r="A341" s="27"/>
      <c r="B341" s="27"/>
      <c r="C341" s="30"/>
      <c r="D341" s="30"/>
      <c r="E341" s="30"/>
      <c r="F341" s="30"/>
      <c r="G341" s="30">
        <f t="shared" si="1"/>
        <v>0</v>
      </c>
      <c r="H341" s="30"/>
      <c r="I341" s="30"/>
      <c r="J341" s="30"/>
      <c r="K341" s="30"/>
      <c r="L341" s="30"/>
      <c r="M341" s="30"/>
      <c r="N341" s="30"/>
      <c r="O341" s="30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  <c r="IV341" s="27"/>
    </row>
    <row r="342" spans="1:256" s="25" customFormat="1" ht="11.25">
      <c r="A342" s="27"/>
      <c r="B342" s="27"/>
      <c r="C342" s="30"/>
      <c r="D342" s="30"/>
      <c r="E342" s="30"/>
      <c r="F342" s="30"/>
      <c r="G342" s="30">
        <f t="shared" si="1"/>
        <v>0</v>
      </c>
      <c r="H342" s="30"/>
      <c r="I342" s="30"/>
      <c r="J342" s="30"/>
      <c r="K342" s="30"/>
      <c r="L342" s="30"/>
      <c r="M342" s="30"/>
      <c r="N342" s="30"/>
      <c r="O342" s="30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  <c r="IV342" s="27"/>
    </row>
    <row r="343" spans="1:256" s="25" customFormat="1" ht="11.25">
      <c r="A343" s="27"/>
      <c r="B343" s="27"/>
      <c r="C343" s="30"/>
      <c r="D343" s="30"/>
      <c r="E343" s="30"/>
      <c r="F343" s="30"/>
      <c r="G343" s="30">
        <f t="shared" si="1"/>
        <v>0</v>
      </c>
      <c r="H343" s="30"/>
      <c r="I343" s="30"/>
      <c r="J343" s="30"/>
      <c r="K343" s="30"/>
      <c r="L343" s="30"/>
      <c r="M343" s="30"/>
      <c r="N343" s="30"/>
      <c r="O343" s="30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25" customFormat="1" ht="11.25">
      <c r="A344" s="27"/>
      <c r="B344" s="27"/>
      <c r="C344" s="30"/>
      <c r="D344" s="30"/>
      <c r="E344" s="30"/>
      <c r="F344" s="30"/>
      <c r="G344" s="30">
        <f t="shared" si="1"/>
        <v>0</v>
      </c>
      <c r="H344" s="30"/>
      <c r="I344" s="30"/>
      <c r="J344" s="30"/>
      <c r="K344" s="30"/>
      <c r="L344" s="30"/>
      <c r="M344" s="30"/>
      <c r="N344" s="30"/>
      <c r="O344" s="30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</row>
    <row r="345" spans="1:256" s="25" customFormat="1" ht="11.25">
      <c r="A345" s="27"/>
      <c r="B345" s="27"/>
      <c r="C345" s="30"/>
      <c r="D345" s="30"/>
      <c r="E345" s="30"/>
      <c r="F345" s="30"/>
      <c r="G345" s="30">
        <f t="shared" si="1"/>
        <v>0</v>
      </c>
      <c r="H345" s="30"/>
      <c r="I345" s="30"/>
      <c r="J345" s="30"/>
      <c r="K345" s="30"/>
      <c r="L345" s="30"/>
      <c r="M345" s="30"/>
      <c r="N345" s="30"/>
      <c r="O345" s="30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  <c r="IV345" s="27"/>
    </row>
    <row r="346" spans="1:256" s="25" customFormat="1" ht="11.25">
      <c r="A346" s="27"/>
      <c r="B346" s="27"/>
      <c r="C346" s="30"/>
      <c r="D346" s="30"/>
      <c r="E346" s="30"/>
      <c r="F346" s="30"/>
      <c r="G346" s="30">
        <f t="shared" si="1"/>
        <v>0</v>
      </c>
      <c r="H346" s="30"/>
      <c r="I346" s="30"/>
      <c r="J346" s="30"/>
      <c r="K346" s="30"/>
      <c r="L346" s="30"/>
      <c r="M346" s="30"/>
      <c r="N346" s="30"/>
      <c r="O346" s="30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  <c r="IV346" s="27"/>
    </row>
    <row r="347" spans="1:256" s="25" customFormat="1" ht="11.25">
      <c r="A347" s="27"/>
      <c r="B347" s="27"/>
      <c r="C347" s="30"/>
      <c r="D347" s="30"/>
      <c r="E347" s="30"/>
      <c r="F347" s="30"/>
      <c r="G347" s="30">
        <f t="shared" si="1"/>
        <v>0</v>
      </c>
      <c r="H347" s="30"/>
      <c r="I347" s="30"/>
      <c r="J347" s="30"/>
      <c r="K347" s="30"/>
      <c r="L347" s="30"/>
      <c r="M347" s="30"/>
      <c r="N347" s="30"/>
      <c r="O347" s="30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  <c r="IV347" s="27"/>
    </row>
    <row r="348" spans="1:256" s="25" customFormat="1" ht="11.25">
      <c r="A348" s="27"/>
      <c r="B348" s="27"/>
      <c r="C348" s="30"/>
      <c r="D348" s="30"/>
      <c r="E348" s="30"/>
      <c r="F348" s="30"/>
      <c r="G348" s="30">
        <f t="shared" si="1"/>
        <v>0</v>
      </c>
      <c r="H348" s="30"/>
      <c r="I348" s="30"/>
      <c r="J348" s="30"/>
      <c r="K348" s="30"/>
      <c r="L348" s="30"/>
      <c r="M348" s="30"/>
      <c r="N348" s="30"/>
      <c r="O348" s="30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</row>
    <row r="349" spans="1:256" s="25" customFormat="1" ht="11.25">
      <c r="A349" s="27"/>
      <c r="B349" s="27"/>
      <c r="C349" s="30"/>
      <c r="D349" s="30"/>
      <c r="E349" s="30"/>
      <c r="F349" s="30"/>
      <c r="G349" s="30">
        <f t="shared" si="1"/>
        <v>0</v>
      </c>
      <c r="H349" s="30"/>
      <c r="I349" s="30"/>
      <c r="J349" s="30"/>
      <c r="K349" s="30"/>
      <c r="L349" s="30"/>
      <c r="M349" s="30"/>
      <c r="N349" s="30"/>
      <c r="O349" s="30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  <c r="IV349" s="27"/>
    </row>
    <row r="350" spans="1:256" s="25" customFormat="1" ht="11.25">
      <c r="A350" s="27"/>
      <c r="B350" s="27"/>
      <c r="C350" s="30"/>
      <c r="D350" s="30"/>
      <c r="E350" s="30"/>
      <c r="F350" s="30"/>
      <c r="G350" s="30">
        <f t="shared" si="1"/>
        <v>0</v>
      </c>
      <c r="H350" s="30"/>
      <c r="I350" s="30"/>
      <c r="J350" s="30"/>
      <c r="K350" s="30"/>
      <c r="L350" s="30"/>
      <c r="M350" s="30"/>
      <c r="N350" s="30"/>
      <c r="O350" s="30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  <c r="IV350" s="27"/>
    </row>
    <row r="351" spans="1:256" s="25" customFormat="1" ht="11.25">
      <c r="A351" s="27" t="s">
        <v>1154</v>
      </c>
      <c r="B351" s="27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  <c r="IV351" s="27"/>
    </row>
    <row r="352" spans="1:256" s="25" customFormat="1" ht="11.25">
      <c r="A352" s="27"/>
      <c r="B352" s="27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61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  <c r="IV352" s="27"/>
    </row>
    <row r="353" spans="1:256" s="25" customFormat="1" ht="11.25">
      <c r="A353" s="27"/>
      <c r="B353" s="27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61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  <c r="IV353" s="27"/>
    </row>
    <row r="354" spans="1:256" s="25" customFormat="1" ht="11.25">
      <c r="A354" s="27"/>
      <c r="B354" s="27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61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  <c r="IV354" s="27"/>
    </row>
    <row r="355" spans="1:256" s="25" customFormat="1" ht="11.25">
      <c r="A355" s="27"/>
      <c r="B355" s="27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  <c r="IV355" s="27"/>
    </row>
    <row r="356" spans="1:256" s="25" customFormat="1" ht="11.25">
      <c r="A356" s="27"/>
      <c r="B356" s="27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  <c r="IV356" s="27"/>
    </row>
    <row r="357" spans="1:256" s="25" customFormat="1" ht="11.25">
      <c r="A357" s="27"/>
      <c r="B357" s="27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  <c r="IV357" s="27"/>
    </row>
    <row r="358" spans="1:256" s="25" customFormat="1" ht="11.25">
      <c r="A358" s="27"/>
      <c r="B358" s="27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  <c r="IV358" s="27"/>
    </row>
    <row r="359" spans="1:256" s="25" customFormat="1" ht="11.25">
      <c r="A359" s="27"/>
      <c r="B359" s="27"/>
      <c r="C359" s="30"/>
      <c r="D359" s="30"/>
      <c r="E359" s="30"/>
      <c r="F359" s="30"/>
      <c r="G359" s="30">
        <f t="shared" si="1"/>
        <v>0</v>
      </c>
      <c r="H359" s="30"/>
      <c r="I359" s="30"/>
      <c r="J359" s="30"/>
      <c r="K359" s="30"/>
      <c r="L359" s="30"/>
      <c r="M359" s="30"/>
      <c r="N359" s="30"/>
      <c r="O359" s="30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  <c r="IV359" s="27"/>
    </row>
    <row r="360" spans="1:256" s="25" customFormat="1" ht="11.25">
      <c r="A360" s="27"/>
      <c r="B360" s="27"/>
      <c r="C360" s="30"/>
      <c r="D360" s="30"/>
      <c r="E360" s="30"/>
      <c r="F360" s="30"/>
      <c r="G360" s="30">
        <f t="shared" si="1"/>
        <v>0</v>
      </c>
      <c r="H360" s="30"/>
      <c r="I360" s="30"/>
      <c r="J360" s="30"/>
      <c r="K360" s="30"/>
      <c r="L360" s="30"/>
      <c r="M360" s="30"/>
      <c r="N360" s="30"/>
      <c r="O360" s="30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  <c r="IV360" s="27"/>
    </row>
    <row r="361" spans="1:256" s="25" customFormat="1" ht="11.25">
      <c r="A361" s="27"/>
      <c r="B361" s="27"/>
      <c r="C361" s="30"/>
      <c r="D361" s="30"/>
      <c r="E361" s="30"/>
      <c r="F361" s="30"/>
      <c r="G361" s="30">
        <f t="shared" si="1"/>
        <v>0</v>
      </c>
      <c r="H361" s="30"/>
      <c r="I361" s="30"/>
      <c r="J361" s="30"/>
      <c r="K361" s="30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  <c r="IV361" s="27"/>
    </row>
    <row r="362" spans="1:256" s="25" customFormat="1" ht="11.25">
      <c r="A362" s="27"/>
      <c r="B362" s="27"/>
      <c r="C362" s="30"/>
      <c r="D362" s="30"/>
      <c r="E362" s="30"/>
      <c r="F362" s="30"/>
      <c r="G362" s="30">
        <f t="shared" si="1"/>
        <v>0</v>
      </c>
      <c r="H362" s="30"/>
      <c r="I362" s="30"/>
      <c r="J362" s="30"/>
      <c r="K362" s="30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  <c r="IV362" s="27"/>
    </row>
    <row r="363" spans="1:256" s="25" customFormat="1" ht="11.25">
      <c r="A363" s="27"/>
      <c r="B363" s="27"/>
      <c r="C363" s="30"/>
      <c r="D363" s="30"/>
      <c r="E363" s="30"/>
      <c r="F363" s="30"/>
      <c r="G363" s="30">
        <f t="shared" si="1"/>
        <v>0</v>
      </c>
      <c r="H363" s="30"/>
      <c r="I363" s="30"/>
      <c r="J363" s="30"/>
      <c r="K363" s="30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  <c r="IV363" s="27"/>
    </row>
    <row r="364" spans="1:256" s="25" customFormat="1" ht="11.25">
      <c r="A364" s="27"/>
      <c r="B364" s="27"/>
      <c r="C364" s="30"/>
      <c r="D364" s="30"/>
      <c r="E364" s="30"/>
      <c r="F364" s="30"/>
      <c r="G364" s="30">
        <f t="shared" si="1"/>
        <v>0</v>
      </c>
      <c r="H364" s="30"/>
      <c r="I364" s="30"/>
      <c r="J364" s="30"/>
      <c r="K364" s="30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  <c r="IV364" s="27"/>
    </row>
    <row r="365" spans="1:256" s="25" customFormat="1" ht="11.25">
      <c r="A365" s="27"/>
      <c r="B365" s="27"/>
      <c r="C365" s="30"/>
      <c r="D365" s="30"/>
      <c r="E365" s="30"/>
      <c r="F365" s="30"/>
      <c r="G365" s="30">
        <f t="shared" si="1"/>
        <v>0</v>
      </c>
      <c r="H365" s="30"/>
      <c r="I365" s="30"/>
      <c r="J365" s="30"/>
      <c r="K365" s="30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  <c r="IV365" s="27"/>
    </row>
    <row r="366" spans="1:256" s="25" customFormat="1" ht="11.25">
      <c r="A366" s="27"/>
      <c r="B366" s="27"/>
      <c r="C366" s="30"/>
      <c r="D366" s="30"/>
      <c r="E366" s="30"/>
      <c r="F366" s="30"/>
      <c r="G366" s="30">
        <f t="shared" si="1"/>
        <v>0</v>
      </c>
      <c r="H366" s="30"/>
      <c r="I366" s="30"/>
      <c r="J366" s="30"/>
      <c r="K366" s="30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  <c r="IV366" s="27"/>
    </row>
    <row r="367" spans="1:256" s="25" customFormat="1" ht="11.25">
      <c r="A367" s="27"/>
      <c r="B367" s="27"/>
      <c r="C367" s="30"/>
      <c r="D367" s="30"/>
      <c r="E367" s="30"/>
      <c r="F367" s="30"/>
      <c r="G367" s="30">
        <f t="shared" si="1"/>
        <v>0</v>
      </c>
      <c r="H367" s="30"/>
      <c r="I367" s="30"/>
      <c r="J367" s="30"/>
      <c r="K367" s="30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pans="1:256" s="25" customFormat="1" ht="11.25">
      <c r="A368" s="27"/>
      <c r="B368" s="27"/>
      <c r="C368" s="30"/>
      <c r="D368" s="30"/>
      <c r="E368" s="30"/>
      <c r="F368" s="30"/>
      <c r="G368" s="30">
        <f t="shared" si="1"/>
        <v>0</v>
      </c>
      <c r="H368" s="30"/>
      <c r="I368" s="30"/>
      <c r="J368" s="30"/>
      <c r="K368" s="30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  <c r="IV368" s="27"/>
    </row>
    <row r="369" spans="1:256" s="25" customFormat="1" ht="11.25">
      <c r="A369" s="27"/>
      <c r="B369" s="27"/>
      <c r="C369" s="30"/>
      <c r="D369" s="30"/>
      <c r="E369" s="30"/>
      <c r="F369" s="30"/>
      <c r="G369" s="30">
        <f t="shared" si="1"/>
        <v>0</v>
      </c>
      <c r="H369" s="30"/>
      <c r="I369" s="30"/>
      <c r="J369" s="30"/>
      <c r="K369" s="30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  <c r="IV369" s="27"/>
    </row>
    <row r="370" spans="1:256" s="25" customFormat="1" ht="11.25">
      <c r="A370" s="27" t="s">
        <v>1149</v>
      </c>
      <c r="B370" s="27"/>
      <c r="C370" s="30"/>
      <c r="D370" s="30"/>
      <c r="E370" s="30"/>
      <c r="F370" s="30"/>
      <c r="G370" s="30">
        <f t="shared" si="1"/>
        <v>0</v>
      </c>
      <c r="H370" s="30"/>
      <c r="I370" s="30"/>
      <c r="J370" s="30"/>
      <c r="K370" s="30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  <c r="IV370" s="27"/>
    </row>
    <row r="371" spans="1:256" s="25" customFormat="1" ht="11.25">
      <c r="A371" s="27"/>
      <c r="B371" s="27"/>
      <c r="C371" s="30"/>
      <c r="D371" s="30"/>
      <c r="E371" s="30"/>
      <c r="F371" s="30"/>
      <c r="G371" s="30">
        <f t="shared" si="1"/>
        <v>0</v>
      </c>
      <c r="H371" s="30"/>
      <c r="I371" s="30"/>
      <c r="J371" s="30"/>
      <c r="K371" s="30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  <c r="IV371" s="27"/>
    </row>
    <row r="372" spans="1:256" s="25" customFormat="1" ht="11.25">
      <c r="A372" s="27"/>
      <c r="B372" s="27"/>
      <c r="C372" s="30"/>
      <c r="D372" s="30"/>
      <c r="E372" s="30"/>
      <c r="F372" s="30"/>
      <c r="G372" s="30">
        <f t="shared" si="1"/>
        <v>0</v>
      </c>
      <c r="H372" s="30"/>
      <c r="I372" s="30"/>
      <c r="J372" s="30"/>
      <c r="K372" s="30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  <c r="IV372" s="27"/>
    </row>
    <row r="373" spans="1:256" s="25" customFormat="1" ht="11.25">
      <c r="A373" s="27"/>
      <c r="B373" s="27"/>
      <c r="C373" s="30"/>
      <c r="D373" s="30"/>
      <c r="E373" s="30"/>
      <c r="F373" s="30"/>
      <c r="G373" s="30">
        <f t="shared" si="1"/>
        <v>0</v>
      </c>
      <c r="H373" s="30"/>
      <c r="I373" s="30"/>
      <c r="J373" s="30"/>
      <c r="K373" s="30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  <c r="IV373" s="27"/>
    </row>
    <row r="374" spans="1:256" s="25" customFormat="1" ht="11.25">
      <c r="A374" s="27"/>
      <c r="B374" s="27"/>
      <c r="C374" s="30"/>
      <c r="D374" s="30"/>
      <c r="E374" s="30"/>
      <c r="F374" s="30"/>
      <c r="G374" s="30">
        <f t="shared" si="1"/>
        <v>0</v>
      </c>
      <c r="H374" s="30"/>
      <c r="I374" s="30"/>
      <c r="J374" s="30"/>
      <c r="K374" s="30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  <c r="IV374" s="27"/>
    </row>
    <row r="375" spans="1:256" s="25" customFormat="1" ht="11.25">
      <c r="A375" s="27"/>
      <c r="B375" s="27"/>
      <c r="C375" s="30"/>
      <c r="D375" s="30"/>
      <c r="E375" s="30"/>
      <c r="F375" s="30"/>
      <c r="G375" s="30">
        <f t="shared" si="1"/>
        <v>0</v>
      </c>
      <c r="H375" s="30"/>
      <c r="I375" s="30"/>
      <c r="J375" s="30"/>
      <c r="K375" s="30"/>
      <c r="L375" s="30"/>
      <c r="M375" s="30"/>
      <c r="N375" s="30"/>
      <c r="O375" s="30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  <c r="IV375" s="27"/>
    </row>
    <row r="376" spans="1:256" s="25" customFormat="1" ht="11.25">
      <c r="A376" s="27"/>
      <c r="B376" s="27"/>
      <c r="C376" s="30"/>
      <c r="D376" s="30"/>
      <c r="E376" s="30"/>
      <c r="F376" s="30"/>
      <c r="G376" s="30">
        <f t="shared" si="1"/>
        <v>0</v>
      </c>
      <c r="H376" s="30"/>
      <c r="I376" s="30"/>
      <c r="J376" s="30"/>
      <c r="K376" s="30"/>
      <c r="L376" s="30"/>
      <c r="M376" s="30"/>
      <c r="N376" s="30"/>
      <c r="O376" s="30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  <c r="IV376" s="27"/>
    </row>
    <row r="377" spans="1:256" s="25" customFormat="1" ht="11.25">
      <c r="A377" s="27"/>
      <c r="B377" s="27"/>
      <c r="C377" s="30"/>
      <c r="D377" s="30"/>
      <c r="E377" s="30"/>
      <c r="F377" s="30"/>
      <c r="G377" s="30">
        <f t="shared" si="1"/>
        <v>0</v>
      </c>
      <c r="H377" s="30"/>
      <c r="I377" s="30"/>
      <c r="J377" s="30"/>
      <c r="K377" s="30"/>
      <c r="L377" s="30"/>
      <c r="M377" s="30"/>
      <c r="N377" s="30"/>
      <c r="O377" s="30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  <c r="IV377" s="27"/>
    </row>
    <row r="378" spans="1:256" s="25" customFormat="1" ht="11.25">
      <c r="A378" s="27"/>
      <c r="B378" s="27"/>
      <c r="C378" s="30"/>
      <c r="D378" s="30"/>
      <c r="E378" s="30"/>
      <c r="F378" s="30"/>
      <c r="G378" s="30">
        <f aca="true" t="shared" si="2" ref="G378:G441">H378*25</f>
        <v>0</v>
      </c>
      <c r="H378" s="30"/>
      <c r="I378" s="30"/>
      <c r="J378" s="30"/>
      <c r="K378" s="30"/>
      <c r="L378" s="30"/>
      <c r="M378" s="30"/>
      <c r="N378" s="30"/>
      <c r="O378" s="30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  <c r="IV378" s="27"/>
    </row>
    <row r="379" spans="1:256" s="25" customFormat="1" ht="11.25">
      <c r="A379" s="27"/>
      <c r="B379" s="27"/>
      <c r="C379" s="30"/>
      <c r="D379" s="30"/>
      <c r="E379" s="30"/>
      <c r="F379" s="30"/>
      <c r="G379" s="30">
        <f t="shared" si="2"/>
        <v>0</v>
      </c>
      <c r="H379" s="30"/>
      <c r="I379" s="30"/>
      <c r="J379" s="30"/>
      <c r="K379" s="30"/>
      <c r="L379" s="30"/>
      <c r="M379" s="30"/>
      <c r="N379" s="30"/>
      <c r="O379" s="30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  <c r="IV379" s="27"/>
    </row>
    <row r="380" spans="1:256" s="25" customFormat="1" ht="11.25">
      <c r="A380" s="27"/>
      <c r="B380" s="27"/>
      <c r="C380" s="30"/>
      <c r="D380" s="30"/>
      <c r="E380" s="30"/>
      <c r="F380" s="30"/>
      <c r="G380" s="30">
        <f t="shared" si="2"/>
        <v>0</v>
      </c>
      <c r="H380" s="30"/>
      <c r="I380" s="30"/>
      <c r="J380" s="30"/>
      <c r="K380" s="30"/>
      <c r="L380" s="30"/>
      <c r="M380" s="30"/>
      <c r="N380" s="30"/>
      <c r="O380" s="30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  <c r="IV380" s="27"/>
    </row>
    <row r="381" spans="1:256" s="25" customFormat="1" ht="11.25">
      <c r="A381" s="27"/>
      <c r="B381" s="27"/>
      <c r="C381" s="30"/>
      <c r="D381" s="30"/>
      <c r="E381" s="30"/>
      <c r="F381" s="30"/>
      <c r="G381" s="30">
        <f t="shared" si="2"/>
        <v>0</v>
      </c>
      <c r="H381" s="30"/>
      <c r="I381" s="30"/>
      <c r="J381" s="30"/>
      <c r="K381" s="30"/>
      <c r="L381" s="30"/>
      <c r="M381" s="30"/>
      <c r="N381" s="30"/>
      <c r="O381" s="30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  <c r="IV381" s="27"/>
    </row>
    <row r="382" spans="1:256" s="25" customFormat="1" ht="11.25">
      <c r="A382" s="27"/>
      <c r="B382" s="27"/>
      <c r="C382" s="30"/>
      <c r="D382" s="30"/>
      <c r="E382" s="30"/>
      <c r="F382" s="30"/>
      <c r="G382" s="30">
        <f t="shared" si="2"/>
        <v>0</v>
      </c>
      <c r="H382" s="30"/>
      <c r="I382" s="30"/>
      <c r="J382" s="30"/>
      <c r="K382" s="30"/>
      <c r="L382" s="30"/>
      <c r="M382" s="30"/>
      <c r="N382" s="30"/>
      <c r="O382" s="30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  <c r="IV382" s="27"/>
    </row>
    <row r="383" spans="1:256" s="25" customFormat="1" ht="11.25">
      <c r="A383" s="27"/>
      <c r="B383" s="27"/>
      <c r="C383" s="30"/>
      <c r="D383" s="30"/>
      <c r="E383" s="30"/>
      <c r="F383" s="30"/>
      <c r="G383" s="30">
        <f t="shared" si="2"/>
        <v>0</v>
      </c>
      <c r="H383" s="30"/>
      <c r="I383" s="30"/>
      <c r="J383" s="30"/>
      <c r="K383" s="30"/>
      <c r="L383" s="30"/>
      <c r="M383" s="30"/>
      <c r="N383" s="30"/>
      <c r="O383" s="30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  <c r="IV383" s="27"/>
    </row>
    <row r="384" spans="1:256" s="25" customFormat="1" ht="11.25">
      <c r="A384" s="27"/>
      <c r="B384" s="27"/>
      <c r="C384" s="30"/>
      <c r="D384" s="30"/>
      <c r="E384" s="30"/>
      <c r="F384" s="30"/>
      <c r="G384" s="30">
        <f t="shared" si="2"/>
        <v>0</v>
      </c>
      <c r="H384" s="30"/>
      <c r="I384" s="30"/>
      <c r="J384" s="30"/>
      <c r="K384" s="30"/>
      <c r="L384" s="30"/>
      <c r="M384" s="30"/>
      <c r="N384" s="30"/>
      <c r="O384" s="30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  <c r="IV384" s="27"/>
    </row>
    <row r="385" spans="1:256" s="25" customFormat="1" ht="11.25">
      <c r="A385" s="27"/>
      <c r="B385" s="27"/>
      <c r="C385" s="30"/>
      <c r="D385" s="30"/>
      <c r="E385" s="30"/>
      <c r="F385" s="30"/>
      <c r="G385" s="30">
        <f t="shared" si="2"/>
        <v>0</v>
      </c>
      <c r="H385" s="30"/>
      <c r="I385" s="30"/>
      <c r="J385" s="30"/>
      <c r="K385" s="30"/>
      <c r="L385" s="30"/>
      <c r="M385" s="30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  <c r="IV385" s="27"/>
    </row>
    <row r="386" spans="1:256" s="25" customFormat="1" ht="11.25">
      <c r="A386" s="27"/>
      <c r="B386" s="27"/>
      <c r="C386" s="30"/>
      <c r="D386" s="30"/>
      <c r="E386" s="30"/>
      <c r="F386" s="30"/>
      <c r="G386" s="30">
        <f t="shared" si="2"/>
        <v>0</v>
      </c>
      <c r="H386" s="30"/>
      <c r="I386" s="30"/>
      <c r="J386" s="30"/>
      <c r="K386" s="30"/>
      <c r="L386" s="30"/>
      <c r="M386" s="30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  <c r="IV386" s="27"/>
    </row>
    <row r="387" spans="1:256" s="25" customFormat="1" ht="11.25">
      <c r="A387" s="27"/>
      <c r="B387" s="27"/>
      <c r="C387" s="30"/>
      <c r="D387" s="30"/>
      <c r="E387" s="30"/>
      <c r="F387" s="30"/>
      <c r="G387" s="30">
        <f t="shared" si="2"/>
        <v>0</v>
      </c>
      <c r="H387" s="30"/>
      <c r="I387" s="30"/>
      <c r="J387" s="30"/>
      <c r="K387" s="30"/>
      <c r="L387" s="30"/>
      <c r="M387" s="30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  <c r="IV387" s="27"/>
    </row>
    <row r="388" spans="1:256" s="25" customFormat="1" ht="11.25">
      <c r="A388" s="27"/>
      <c r="B388" s="27"/>
      <c r="C388" s="30"/>
      <c r="D388" s="30"/>
      <c r="E388" s="30"/>
      <c r="F388" s="30"/>
      <c r="G388" s="30">
        <f t="shared" si="2"/>
        <v>0</v>
      </c>
      <c r="H388" s="30"/>
      <c r="I388" s="30"/>
      <c r="J388" s="30"/>
      <c r="K388" s="30"/>
      <c r="L388" s="30"/>
      <c r="M388" s="30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  <c r="IV388" s="27"/>
    </row>
    <row r="389" spans="1:256" s="25" customFormat="1" ht="11.25">
      <c r="A389" s="27"/>
      <c r="B389" s="27"/>
      <c r="C389" s="30"/>
      <c r="D389" s="30"/>
      <c r="E389" s="30"/>
      <c r="F389" s="30"/>
      <c r="G389" s="30">
        <f t="shared" si="2"/>
        <v>0</v>
      </c>
      <c r="H389" s="30"/>
      <c r="I389" s="30"/>
      <c r="J389" s="30"/>
      <c r="K389" s="30"/>
      <c r="L389" s="30"/>
      <c r="M389" s="30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  <c r="IV389" s="27"/>
    </row>
    <row r="390" spans="1:256" s="25" customFormat="1" ht="11.25">
      <c r="A390" s="27" t="s">
        <v>153</v>
      </c>
      <c r="B390" s="27"/>
      <c r="C390" s="30"/>
      <c r="D390" s="30"/>
      <c r="E390" s="30"/>
      <c r="F390" s="30"/>
      <c r="G390" s="30">
        <f t="shared" si="2"/>
        <v>0</v>
      </c>
      <c r="H390" s="30"/>
      <c r="I390" s="30"/>
      <c r="J390" s="30"/>
      <c r="K390" s="30"/>
      <c r="L390" s="30"/>
      <c r="M390" s="30"/>
      <c r="N390" s="30"/>
      <c r="O390" s="30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  <c r="IV390" s="27"/>
    </row>
    <row r="391" spans="1:256" s="25" customFormat="1" ht="11.25">
      <c r="A391" s="27"/>
      <c r="B391" s="27" t="s">
        <v>77</v>
      </c>
      <c r="C391" s="30" t="s">
        <v>976</v>
      </c>
      <c r="D391" s="30" t="s">
        <v>1016</v>
      </c>
      <c r="E391" s="30">
        <v>1</v>
      </c>
      <c r="F391" s="30"/>
      <c r="G391" s="30">
        <f t="shared" si="2"/>
        <v>150</v>
      </c>
      <c r="H391" s="30">
        <v>6</v>
      </c>
      <c r="I391" s="30">
        <v>6</v>
      </c>
      <c r="J391" s="30" t="s">
        <v>406</v>
      </c>
      <c r="K391" s="30"/>
      <c r="L391" s="30"/>
      <c r="M391" s="30"/>
      <c r="N391" s="30"/>
      <c r="O391" s="30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  <c r="IV391" s="27"/>
    </row>
    <row r="392" spans="1:256" s="25" customFormat="1" ht="11.25">
      <c r="A392" s="27"/>
      <c r="B392" s="27" t="s">
        <v>82</v>
      </c>
      <c r="C392" s="30" t="s">
        <v>976</v>
      </c>
      <c r="D392" s="30">
        <v>150</v>
      </c>
      <c r="E392" s="30">
        <v>0.5</v>
      </c>
      <c r="F392" s="30"/>
      <c r="G392" s="30">
        <f t="shared" si="2"/>
        <v>200</v>
      </c>
      <c r="H392" s="30">
        <v>8</v>
      </c>
      <c r="I392" s="30">
        <v>13</v>
      </c>
      <c r="J392" s="30" t="s">
        <v>406</v>
      </c>
      <c r="K392" s="30"/>
      <c r="L392" s="30"/>
      <c r="M392" s="30"/>
      <c r="N392" s="30"/>
      <c r="O392" s="30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  <c r="IV392" s="27"/>
    </row>
    <row r="393" spans="1:256" s="25" customFormat="1" ht="11.25">
      <c r="A393" s="27"/>
      <c r="B393" s="27" t="s">
        <v>85</v>
      </c>
      <c r="C393" s="30" t="s">
        <v>976</v>
      </c>
      <c r="D393" s="30">
        <v>175</v>
      </c>
      <c r="E393" s="30">
        <v>2</v>
      </c>
      <c r="F393" s="30">
        <v>6</v>
      </c>
      <c r="G393" s="30">
        <f t="shared" si="2"/>
        <v>600</v>
      </c>
      <c r="H393" s="30">
        <v>24</v>
      </c>
      <c r="I393" s="30">
        <v>15</v>
      </c>
      <c r="J393" s="30" t="s">
        <v>771</v>
      </c>
      <c r="K393" s="30"/>
      <c r="L393" s="30"/>
      <c r="M393" s="30"/>
      <c r="N393" s="30"/>
      <c r="O393" s="30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  <c r="IV393" s="27"/>
    </row>
    <row r="394" spans="1:256" s="25" customFormat="1" ht="11.25">
      <c r="A394" s="27"/>
      <c r="B394" s="27" t="s">
        <v>796</v>
      </c>
      <c r="C394" s="30" t="s">
        <v>976</v>
      </c>
      <c r="D394" s="30">
        <v>20</v>
      </c>
      <c r="E394" s="30">
        <v>1</v>
      </c>
      <c r="F394" s="30"/>
      <c r="G394" s="30">
        <f t="shared" si="2"/>
        <v>125</v>
      </c>
      <c r="H394" s="30">
        <v>5</v>
      </c>
      <c r="I394" s="30">
        <v>8</v>
      </c>
      <c r="J394" s="30" t="s">
        <v>406</v>
      </c>
      <c r="K394" s="30"/>
      <c r="L394" s="30"/>
      <c r="M394" s="30"/>
      <c r="N394" s="30"/>
      <c r="O394" s="30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  <c r="IV394" s="27"/>
    </row>
    <row r="395" spans="1:256" s="25" customFormat="1" ht="11.25">
      <c r="A395" s="27"/>
      <c r="B395" s="27" t="s">
        <v>1017</v>
      </c>
      <c r="C395" s="30">
        <v>1</v>
      </c>
      <c r="D395" s="30">
        <v>20</v>
      </c>
      <c r="E395" s="30">
        <v>1</v>
      </c>
      <c r="F395" s="30"/>
      <c r="G395" s="30">
        <f t="shared" si="2"/>
        <v>50</v>
      </c>
      <c r="H395" s="30">
        <v>2</v>
      </c>
      <c r="I395" s="30">
        <v>0.25</v>
      </c>
      <c r="J395" s="30" t="s">
        <v>406</v>
      </c>
      <c r="K395" s="30"/>
      <c r="L395" s="30"/>
      <c r="M395" s="30"/>
      <c r="N395" s="30"/>
      <c r="O395" s="30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  <c r="IV395" s="27"/>
    </row>
    <row r="396" spans="1:256" s="25" customFormat="1" ht="11.25">
      <c r="A396" s="27"/>
      <c r="B396" s="27" t="s">
        <v>1018</v>
      </c>
      <c r="C396" s="30">
        <v>1</v>
      </c>
      <c r="D396" s="30">
        <v>20</v>
      </c>
      <c r="E396" s="30">
        <v>1</v>
      </c>
      <c r="F396" s="30"/>
      <c r="G396" s="30">
        <f t="shared" si="2"/>
        <v>375</v>
      </c>
      <c r="H396" s="30">
        <v>15</v>
      </c>
      <c r="I396" s="30">
        <v>0.25</v>
      </c>
      <c r="J396" s="30" t="s">
        <v>771</v>
      </c>
      <c r="K396" s="30"/>
      <c r="L396" s="30"/>
      <c r="M396" s="30"/>
      <c r="N396" s="30"/>
      <c r="O396" s="30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  <c r="IV396" s="27"/>
    </row>
    <row r="397" spans="1:256" s="25" customFormat="1" ht="11.25">
      <c r="A397" s="27"/>
      <c r="B397" s="27" t="s">
        <v>1019</v>
      </c>
      <c r="C397" s="30">
        <v>1</v>
      </c>
      <c r="D397" s="30">
        <v>40</v>
      </c>
      <c r="E397" s="30">
        <v>1</v>
      </c>
      <c r="F397" s="30"/>
      <c r="G397" s="30">
        <f t="shared" si="2"/>
        <v>500</v>
      </c>
      <c r="H397" s="30">
        <v>20</v>
      </c>
      <c r="I397" s="30">
        <v>0.25</v>
      </c>
      <c r="J397" s="30" t="s">
        <v>862</v>
      </c>
      <c r="K397" s="30"/>
      <c r="L397" s="30"/>
      <c r="M397" s="30"/>
      <c r="N397" s="30"/>
      <c r="O397" s="30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  <c r="IV397" s="27"/>
    </row>
    <row r="398" spans="1:256" s="25" customFormat="1" ht="11.25">
      <c r="A398" s="27"/>
      <c r="B398" s="27" t="s">
        <v>1021</v>
      </c>
      <c r="C398" s="30" t="s">
        <v>24</v>
      </c>
      <c r="D398" s="30">
        <v>20</v>
      </c>
      <c r="E398" s="30">
        <v>3</v>
      </c>
      <c r="F398" s="30"/>
      <c r="G398" s="30">
        <f t="shared" si="2"/>
        <v>50</v>
      </c>
      <c r="H398" s="30">
        <v>2</v>
      </c>
      <c r="I398" s="30">
        <v>1</v>
      </c>
      <c r="J398" s="30" t="s">
        <v>406</v>
      </c>
      <c r="K398" s="30"/>
      <c r="L398" s="30"/>
      <c r="M398" s="30"/>
      <c r="N398" s="30"/>
      <c r="O398" s="30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  <c r="IV398" s="27"/>
    </row>
    <row r="399" spans="1:256" s="25" customFormat="1" ht="11.25">
      <c r="A399" s="27"/>
      <c r="B399" s="27" t="s">
        <v>1022</v>
      </c>
      <c r="C399" s="30" t="s">
        <v>24</v>
      </c>
      <c r="D399" s="30">
        <v>20</v>
      </c>
      <c r="E399" s="30">
        <v>3</v>
      </c>
      <c r="F399" s="30"/>
      <c r="G399" s="30">
        <f t="shared" si="2"/>
        <v>0</v>
      </c>
      <c r="H399" s="30">
        <v>0</v>
      </c>
      <c r="I399" s="30">
        <v>2</v>
      </c>
      <c r="J399" s="30" t="s">
        <v>406</v>
      </c>
      <c r="K399" s="30"/>
      <c r="L399" s="30"/>
      <c r="M399" s="30"/>
      <c r="N399" s="30"/>
      <c r="O399" s="30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  <c r="IV399" s="27"/>
    </row>
    <row r="400" spans="1:256" s="25" customFormat="1" ht="11.25">
      <c r="A400" s="27"/>
      <c r="B400" s="27"/>
      <c r="C400" s="30"/>
      <c r="D400" s="30"/>
      <c r="E400" s="30"/>
      <c r="F400" s="30"/>
      <c r="G400" s="30">
        <f t="shared" si="2"/>
        <v>0</v>
      </c>
      <c r="H400" s="30"/>
      <c r="I400" s="30"/>
      <c r="J400" s="30"/>
      <c r="K400" s="30"/>
      <c r="L400" s="30"/>
      <c r="M400" s="30"/>
      <c r="N400" s="30"/>
      <c r="O400" s="30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  <c r="IV400" s="27"/>
    </row>
    <row r="401" spans="1:256" s="25" customFormat="1" ht="11.25">
      <c r="A401" s="27"/>
      <c r="B401" s="27"/>
      <c r="C401" s="30"/>
      <c r="D401" s="30"/>
      <c r="E401" s="30"/>
      <c r="F401" s="30"/>
      <c r="G401" s="30">
        <f t="shared" si="2"/>
        <v>0</v>
      </c>
      <c r="H401" s="30"/>
      <c r="I401" s="30"/>
      <c r="J401" s="30"/>
      <c r="K401" s="30"/>
      <c r="L401" s="30"/>
      <c r="M401" s="30"/>
      <c r="N401" s="30"/>
      <c r="O401" s="30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  <c r="IV401" s="27"/>
    </row>
    <row r="402" spans="1:256" s="25" customFormat="1" ht="11.25">
      <c r="A402" s="27"/>
      <c r="B402" s="27"/>
      <c r="C402" s="30"/>
      <c r="D402" s="30"/>
      <c r="E402" s="30"/>
      <c r="F402" s="30"/>
      <c r="G402" s="30">
        <f t="shared" si="2"/>
        <v>0</v>
      </c>
      <c r="H402" s="30"/>
      <c r="I402" s="30"/>
      <c r="J402" s="30"/>
      <c r="K402" s="30"/>
      <c r="L402" s="30"/>
      <c r="M402" s="30"/>
      <c r="N402" s="30"/>
      <c r="O402" s="30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  <c r="IV402" s="27"/>
    </row>
    <row r="403" spans="1:256" s="25" customFormat="1" ht="11.25">
      <c r="A403" s="27"/>
      <c r="B403" s="27"/>
      <c r="C403" s="30"/>
      <c r="D403" s="30"/>
      <c r="E403" s="30"/>
      <c r="F403" s="30"/>
      <c r="G403" s="30">
        <f t="shared" si="2"/>
        <v>0</v>
      </c>
      <c r="H403" s="30"/>
      <c r="I403" s="30"/>
      <c r="J403" s="30"/>
      <c r="K403" s="30"/>
      <c r="L403" s="30"/>
      <c r="M403" s="30"/>
      <c r="N403" s="30"/>
      <c r="O403" s="30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  <c r="IV403" s="27"/>
    </row>
    <row r="404" spans="1:256" s="25" customFormat="1" ht="11.25">
      <c r="A404" s="27"/>
      <c r="B404" s="27"/>
      <c r="C404" s="30"/>
      <c r="D404" s="30"/>
      <c r="E404" s="30"/>
      <c r="F404" s="30"/>
      <c r="G404" s="30">
        <f t="shared" si="2"/>
        <v>0</v>
      </c>
      <c r="H404" s="30"/>
      <c r="I404" s="30"/>
      <c r="J404" s="30"/>
      <c r="K404" s="30"/>
      <c r="L404" s="30"/>
      <c r="M404" s="30"/>
      <c r="N404" s="30"/>
      <c r="O404" s="30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  <c r="IV404" s="27"/>
    </row>
    <row r="405" spans="1:256" s="25" customFormat="1" ht="11.25">
      <c r="A405" s="27"/>
      <c r="B405" s="27"/>
      <c r="C405" s="30"/>
      <c r="D405" s="30"/>
      <c r="E405" s="30"/>
      <c r="F405" s="30"/>
      <c r="G405" s="30">
        <f t="shared" si="2"/>
        <v>0</v>
      </c>
      <c r="H405" s="30"/>
      <c r="I405" s="30"/>
      <c r="J405" s="30"/>
      <c r="K405" s="30"/>
      <c r="L405" s="30"/>
      <c r="M405" s="30"/>
      <c r="N405" s="30"/>
      <c r="O405" s="30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  <c r="IV405" s="27"/>
    </row>
    <row r="406" spans="1:256" s="25" customFormat="1" ht="11.25">
      <c r="A406" s="27"/>
      <c r="B406" s="27"/>
      <c r="C406" s="30"/>
      <c r="D406" s="30"/>
      <c r="E406" s="30"/>
      <c r="F406" s="30"/>
      <c r="G406" s="30">
        <f t="shared" si="2"/>
        <v>0</v>
      </c>
      <c r="H406" s="30"/>
      <c r="I406" s="30"/>
      <c r="J406" s="30"/>
      <c r="K406" s="30"/>
      <c r="L406" s="30"/>
      <c r="M406" s="30"/>
      <c r="N406" s="30"/>
      <c r="O406" s="30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  <c r="IV406" s="27"/>
    </row>
    <row r="407" spans="1:256" s="25" customFormat="1" ht="11.25">
      <c r="A407" s="27"/>
      <c r="B407" s="27"/>
      <c r="C407" s="30"/>
      <c r="D407" s="30"/>
      <c r="E407" s="30"/>
      <c r="F407" s="30"/>
      <c r="G407" s="30">
        <f t="shared" si="2"/>
        <v>0</v>
      </c>
      <c r="H407" s="30"/>
      <c r="I407" s="30"/>
      <c r="J407" s="30"/>
      <c r="K407" s="30"/>
      <c r="L407" s="30"/>
      <c r="M407" s="30"/>
      <c r="N407" s="30"/>
      <c r="O407" s="30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  <c r="IV407" s="27"/>
    </row>
    <row r="408" spans="1:256" s="25" customFormat="1" ht="11.25">
      <c r="A408" s="27"/>
      <c r="B408" s="27"/>
      <c r="C408" s="30"/>
      <c r="D408" s="30"/>
      <c r="E408" s="30"/>
      <c r="F408" s="30"/>
      <c r="G408" s="30">
        <f t="shared" si="2"/>
        <v>0</v>
      </c>
      <c r="H408" s="30"/>
      <c r="I408" s="30"/>
      <c r="J408" s="30"/>
      <c r="K408" s="30"/>
      <c r="L408" s="30"/>
      <c r="M408" s="30"/>
      <c r="N408" s="30"/>
      <c r="O408" s="30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  <c r="IV408" s="27"/>
    </row>
    <row r="409" spans="1:256" s="25" customFormat="1" ht="11.25">
      <c r="A409" s="27"/>
      <c r="B409" s="27"/>
      <c r="C409" s="30"/>
      <c r="D409" s="30"/>
      <c r="E409" s="30"/>
      <c r="F409" s="30"/>
      <c r="G409" s="30">
        <f t="shared" si="2"/>
        <v>0</v>
      </c>
      <c r="H409" s="30"/>
      <c r="I409" s="30"/>
      <c r="J409" s="30"/>
      <c r="K409" s="30"/>
      <c r="L409" s="30"/>
      <c r="M409" s="30"/>
      <c r="N409" s="30"/>
      <c r="O409" s="30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  <c r="IV409" s="27"/>
    </row>
    <row r="410" spans="1:256" s="25" customFormat="1" ht="11.25">
      <c r="A410" s="27"/>
      <c r="B410" s="27"/>
      <c r="C410" s="30"/>
      <c r="D410" s="30"/>
      <c r="E410" s="30"/>
      <c r="F410" s="30"/>
      <c r="G410" s="30">
        <f t="shared" si="2"/>
        <v>0</v>
      </c>
      <c r="H410" s="30"/>
      <c r="I410" s="30"/>
      <c r="J410" s="30"/>
      <c r="K410" s="30"/>
      <c r="L410" s="30"/>
      <c r="M410" s="30"/>
      <c r="N410" s="30"/>
      <c r="O410" s="30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  <c r="IV410" s="27"/>
    </row>
    <row r="411" spans="1:256" s="25" customFormat="1" ht="11.25">
      <c r="A411" s="27"/>
      <c r="B411" s="27"/>
      <c r="C411" s="30"/>
      <c r="D411" s="30"/>
      <c r="E411" s="30"/>
      <c r="F411" s="30"/>
      <c r="G411" s="30">
        <f t="shared" si="2"/>
        <v>0</v>
      </c>
      <c r="H411" s="30"/>
      <c r="I411" s="30"/>
      <c r="J411" s="30"/>
      <c r="K411" s="30"/>
      <c r="L411" s="30"/>
      <c r="M411" s="30"/>
      <c r="N411" s="30"/>
      <c r="O411" s="30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  <c r="IV411" s="27"/>
    </row>
    <row r="412" spans="1:256" s="25" customFormat="1" ht="11.25">
      <c r="A412" s="27" t="s">
        <v>1168</v>
      </c>
      <c r="B412" s="27"/>
      <c r="C412" s="30"/>
      <c r="D412" s="30"/>
      <c r="E412" s="30"/>
      <c r="F412" s="30"/>
      <c r="G412" s="30">
        <f t="shared" si="2"/>
        <v>0</v>
      </c>
      <c r="H412" s="30"/>
      <c r="I412" s="30"/>
      <c r="J412" s="30"/>
      <c r="K412" s="30"/>
      <c r="L412" s="30"/>
      <c r="M412" s="30"/>
      <c r="N412" s="30"/>
      <c r="O412" s="30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  <c r="IV412" s="27"/>
    </row>
    <row r="413" spans="1:256" s="25" customFormat="1" ht="11.25">
      <c r="A413" s="27"/>
      <c r="B413" s="27"/>
      <c r="C413" s="30"/>
      <c r="D413" s="30"/>
      <c r="E413" s="30"/>
      <c r="F413" s="30"/>
      <c r="G413" s="30">
        <f t="shared" si="2"/>
        <v>0</v>
      </c>
      <c r="H413" s="30"/>
      <c r="I413" s="30"/>
      <c r="J413" s="30"/>
      <c r="K413" s="30"/>
      <c r="L413" s="30"/>
      <c r="M413" s="30"/>
      <c r="N413" s="30"/>
      <c r="O413" s="30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  <c r="IV413" s="27"/>
    </row>
    <row r="414" spans="1:256" s="25" customFormat="1" ht="11.25">
      <c r="A414" s="27"/>
      <c r="B414" s="27"/>
      <c r="C414" s="30"/>
      <c r="D414" s="30"/>
      <c r="E414" s="30"/>
      <c r="F414" s="30"/>
      <c r="G414" s="30">
        <f t="shared" si="2"/>
        <v>0</v>
      </c>
      <c r="H414" s="30"/>
      <c r="I414" s="30"/>
      <c r="J414" s="30"/>
      <c r="K414" s="30"/>
      <c r="L414" s="30"/>
      <c r="M414" s="30"/>
      <c r="N414" s="30"/>
      <c r="O414" s="30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  <c r="IV414" s="27"/>
    </row>
    <row r="415" spans="1:256" s="25" customFormat="1" ht="11.25">
      <c r="A415" s="27"/>
      <c r="B415" s="27"/>
      <c r="C415" s="30"/>
      <c r="D415" s="30"/>
      <c r="E415" s="30"/>
      <c r="F415" s="30"/>
      <c r="G415" s="30">
        <f t="shared" si="2"/>
        <v>0</v>
      </c>
      <c r="H415" s="30"/>
      <c r="I415" s="30"/>
      <c r="J415" s="30"/>
      <c r="K415" s="30"/>
      <c r="L415" s="30"/>
      <c r="M415" s="30"/>
      <c r="N415" s="30"/>
      <c r="O415" s="30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  <c r="IV415" s="27"/>
    </row>
    <row r="416" spans="1:256" s="25" customFormat="1" ht="11.25">
      <c r="A416" s="27"/>
      <c r="B416" s="27"/>
      <c r="C416" s="30"/>
      <c r="D416" s="30"/>
      <c r="E416" s="30"/>
      <c r="F416" s="30"/>
      <c r="G416" s="30">
        <f t="shared" si="2"/>
        <v>0</v>
      </c>
      <c r="H416" s="30"/>
      <c r="I416" s="30"/>
      <c r="J416" s="30"/>
      <c r="K416" s="30"/>
      <c r="L416" s="30"/>
      <c r="M416" s="30"/>
      <c r="N416" s="30"/>
      <c r="O416" s="30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  <c r="IV416" s="27"/>
    </row>
    <row r="417" spans="1:256" s="25" customFormat="1" ht="11.25">
      <c r="A417" s="27"/>
      <c r="B417" s="27"/>
      <c r="C417" s="30"/>
      <c r="D417" s="30"/>
      <c r="E417" s="30"/>
      <c r="F417" s="30"/>
      <c r="G417" s="30">
        <f t="shared" si="2"/>
        <v>0</v>
      </c>
      <c r="H417" s="30"/>
      <c r="I417" s="30"/>
      <c r="J417" s="30"/>
      <c r="K417" s="30"/>
      <c r="L417" s="30"/>
      <c r="M417" s="30"/>
      <c r="N417" s="30"/>
      <c r="O417" s="30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  <c r="IV417" s="27"/>
    </row>
    <row r="418" spans="1:256" s="25" customFormat="1" ht="11.25">
      <c r="A418" s="27"/>
      <c r="B418" s="27"/>
      <c r="C418" s="30"/>
      <c r="D418" s="30"/>
      <c r="E418" s="30"/>
      <c r="F418" s="30"/>
      <c r="G418" s="30">
        <f t="shared" si="2"/>
        <v>0</v>
      </c>
      <c r="H418" s="30"/>
      <c r="I418" s="30"/>
      <c r="J418" s="30"/>
      <c r="K418" s="30"/>
      <c r="L418" s="30"/>
      <c r="M418" s="30"/>
      <c r="N418" s="30"/>
      <c r="O418" s="30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  <c r="IV418" s="27"/>
    </row>
    <row r="419" spans="1:256" s="25" customFormat="1" ht="11.25">
      <c r="A419" s="27"/>
      <c r="B419" s="27"/>
      <c r="C419" s="30"/>
      <c r="D419" s="30"/>
      <c r="E419" s="30"/>
      <c r="F419" s="30"/>
      <c r="G419" s="30">
        <f t="shared" si="2"/>
        <v>0</v>
      </c>
      <c r="H419" s="30"/>
      <c r="I419" s="30"/>
      <c r="J419" s="30"/>
      <c r="K419" s="30"/>
      <c r="L419" s="30"/>
      <c r="M419" s="30"/>
      <c r="N419" s="30"/>
      <c r="O419" s="30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  <c r="IV419" s="27"/>
    </row>
    <row r="420" spans="1:256" s="25" customFormat="1" ht="11.25">
      <c r="A420" s="27"/>
      <c r="B420" s="27"/>
      <c r="C420" s="30"/>
      <c r="D420" s="30"/>
      <c r="E420" s="30"/>
      <c r="F420" s="30"/>
      <c r="G420" s="30">
        <f t="shared" si="2"/>
        <v>0</v>
      </c>
      <c r="H420" s="30"/>
      <c r="I420" s="30"/>
      <c r="J420" s="30"/>
      <c r="K420" s="30"/>
      <c r="L420" s="30"/>
      <c r="M420" s="30"/>
      <c r="N420" s="30"/>
      <c r="O420" s="30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  <c r="IV420" s="27"/>
    </row>
    <row r="421" spans="1:256" s="25" customFormat="1" ht="11.25">
      <c r="A421" s="27"/>
      <c r="B421" s="27"/>
      <c r="C421" s="30"/>
      <c r="D421" s="30"/>
      <c r="E421" s="30"/>
      <c r="F421" s="30"/>
      <c r="G421" s="30">
        <f t="shared" si="2"/>
        <v>0</v>
      </c>
      <c r="H421" s="30"/>
      <c r="I421" s="30"/>
      <c r="J421" s="30"/>
      <c r="K421" s="30"/>
      <c r="L421" s="30"/>
      <c r="M421" s="30"/>
      <c r="N421" s="30"/>
      <c r="O421" s="30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  <c r="IV421" s="27"/>
    </row>
    <row r="422" spans="1:256" s="25" customFormat="1" ht="11.25">
      <c r="A422" s="27"/>
      <c r="B422" s="27"/>
      <c r="C422" s="30"/>
      <c r="D422" s="30"/>
      <c r="E422" s="30"/>
      <c r="F422" s="30"/>
      <c r="G422" s="30">
        <f t="shared" si="2"/>
        <v>0</v>
      </c>
      <c r="H422" s="30"/>
      <c r="I422" s="30"/>
      <c r="J422" s="30"/>
      <c r="K422" s="30"/>
      <c r="L422" s="30"/>
      <c r="M422" s="30"/>
      <c r="N422" s="30"/>
      <c r="O422" s="30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  <c r="IV422" s="27"/>
    </row>
    <row r="423" spans="1:256" s="25" customFormat="1" ht="11.25">
      <c r="A423" s="27"/>
      <c r="B423" s="27"/>
      <c r="C423" s="30"/>
      <c r="D423" s="30"/>
      <c r="E423" s="30"/>
      <c r="F423" s="30"/>
      <c r="G423" s="30">
        <f t="shared" si="2"/>
        <v>0</v>
      </c>
      <c r="H423" s="30"/>
      <c r="I423" s="30"/>
      <c r="J423" s="30"/>
      <c r="K423" s="30"/>
      <c r="L423" s="30"/>
      <c r="M423" s="30"/>
      <c r="N423" s="30"/>
      <c r="O423" s="30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  <c r="IV423" s="27"/>
    </row>
    <row r="424" spans="1:256" s="25" customFormat="1" ht="11.25">
      <c r="A424" s="27"/>
      <c r="B424" s="27"/>
      <c r="C424" s="30"/>
      <c r="D424" s="30"/>
      <c r="E424" s="30"/>
      <c r="F424" s="30"/>
      <c r="G424" s="30">
        <f t="shared" si="2"/>
        <v>0</v>
      </c>
      <c r="H424" s="30"/>
      <c r="I424" s="30"/>
      <c r="J424" s="30"/>
      <c r="K424" s="30"/>
      <c r="L424" s="30"/>
      <c r="M424" s="30"/>
      <c r="N424" s="30"/>
      <c r="O424" s="30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  <c r="IV424" s="27"/>
    </row>
    <row r="425" spans="1:256" s="25" customFormat="1" ht="11.25">
      <c r="A425" s="27"/>
      <c r="B425" s="27"/>
      <c r="C425" s="30"/>
      <c r="D425" s="30"/>
      <c r="E425" s="30"/>
      <c r="F425" s="30"/>
      <c r="G425" s="30">
        <f t="shared" si="2"/>
        <v>0</v>
      </c>
      <c r="H425" s="30"/>
      <c r="I425" s="30"/>
      <c r="J425" s="30"/>
      <c r="K425" s="30"/>
      <c r="L425" s="30"/>
      <c r="M425" s="30"/>
      <c r="N425" s="30"/>
      <c r="O425" s="30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  <c r="IV425" s="27"/>
    </row>
    <row r="426" spans="1:256" s="25" customFormat="1" ht="11.25">
      <c r="A426" s="27"/>
      <c r="B426" s="27"/>
      <c r="C426" s="30"/>
      <c r="D426" s="30"/>
      <c r="E426" s="30"/>
      <c r="F426" s="30"/>
      <c r="G426" s="30">
        <f t="shared" si="2"/>
        <v>0</v>
      </c>
      <c r="H426" s="30"/>
      <c r="I426" s="30"/>
      <c r="J426" s="30"/>
      <c r="K426" s="30"/>
      <c r="L426" s="30"/>
      <c r="M426" s="30"/>
      <c r="N426" s="30"/>
      <c r="O426" s="30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  <c r="IV426" s="27"/>
    </row>
    <row r="427" spans="1:256" s="25" customFormat="1" ht="11.25">
      <c r="A427" s="27"/>
      <c r="B427" s="27"/>
      <c r="C427" s="30"/>
      <c r="D427" s="30"/>
      <c r="E427" s="30"/>
      <c r="F427" s="30"/>
      <c r="G427" s="30">
        <f t="shared" si="2"/>
        <v>0</v>
      </c>
      <c r="H427" s="30"/>
      <c r="I427" s="30"/>
      <c r="J427" s="30"/>
      <c r="K427" s="30"/>
      <c r="L427" s="30"/>
      <c r="M427" s="30"/>
      <c r="N427" s="30"/>
      <c r="O427" s="30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  <c r="IV427" s="27"/>
    </row>
    <row r="428" spans="1:256" s="25" customFormat="1" ht="11.25">
      <c r="A428" s="27"/>
      <c r="B428" s="27"/>
      <c r="C428" s="30"/>
      <c r="D428" s="30"/>
      <c r="E428" s="30"/>
      <c r="F428" s="30"/>
      <c r="G428" s="30">
        <f t="shared" si="2"/>
        <v>0</v>
      </c>
      <c r="H428" s="30"/>
      <c r="I428" s="30"/>
      <c r="J428" s="30"/>
      <c r="K428" s="30"/>
      <c r="L428" s="30"/>
      <c r="M428" s="30"/>
      <c r="N428" s="30"/>
      <c r="O428" s="30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  <c r="IV428" s="27"/>
    </row>
    <row r="429" spans="1:256" s="25" customFormat="1" ht="11.25">
      <c r="A429" s="27"/>
      <c r="B429" s="27"/>
      <c r="C429" s="30"/>
      <c r="D429" s="30"/>
      <c r="E429" s="30"/>
      <c r="F429" s="30"/>
      <c r="G429" s="30">
        <f t="shared" si="2"/>
        <v>0</v>
      </c>
      <c r="H429" s="30"/>
      <c r="I429" s="30"/>
      <c r="J429" s="30"/>
      <c r="K429" s="30"/>
      <c r="L429" s="30"/>
      <c r="M429" s="30"/>
      <c r="N429" s="30"/>
      <c r="O429" s="30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  <c r="IV429" s="27"/>
    </row>
    <row r="430" spans="1:256" s="25" customFormat="1" ht="11.25">
      <c r="A430" s="27"/>
      <c r="B430" s="27"/>
      <c r="C430" s="30"/>
      <c r="D430" s="30"/>
      <c r="E430" s="30"/>
      <c r="F430" s="30"/>
      <c r="G430" s="30">
        <f t="shared" si="2"/>
        <v>0</v>
      </c>
      <c r="H430" s="30"/>
      <c r="I430" s="30"/>
      <c r="J430" s="30"/>
      <c r="K430" s="30"/>
      <c r="L430" s="30"/>
      <c r="M430" s="30"/>
      <c r="N430" s="30"/>
      <c r="O430" s="30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  <c r="IV430" s="27"/>
    </row>
    <row r="431" spans="1:256" s="25" customFormat="1" ht="11.25">
      <c r="A431" s="27"/>
      <c r="B431" s="27"/>
      <c r="C431" s="30"/>
      <c r="D431" s="30"/>
      <c r="E431" s="30"/>
      <c r="F431" s="30"/>
      <c r="G431" s="30">
        <f t="shared" si="2"/>
        <v>0</v>
      </c>
      <c r="H431" s="30"/>
      <c r="I431" s="30"/>
      <c r="J431" s="30"/>
      <c r="K431" s="30"/>
      <c r="L431" s="30"/>
      <c r="M431" s="30"/>
      <c r="N431" s="30"/>
      <c r="O431" s="30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  <c r="IV431" s="27"/>
    </row>
    <row r="432" spans="1:256" s="25" customFormat="1" ht="11.25">
      <c r="A432" s="27"/>
      <c r="B432" s="27"/>
      <c r="C432" s="30"/>
      <c r="D432" s="30"/>
      <c r="E432" s="30"/>
      <c r="F432" s="30"/>
      <c r="G432" s="30">
        <f t="shared" si="2"/>
        <v>0</v>
      </c>
      <c r="H432" s="30"/>
      <c r="I432" s="30"/>
      <c r="J432" s="30"/>
      <c r="K432" s="30"/>
      <c r="L432" s="30"/>
      <c r="M432" s="30"/>
      <c r="N432" s="30"/>
      <c r="O432" s="30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  <c r="IV432" s="27"/>
    </row>
    <row r="433" spans="1:256" s="25" customFormat="1" ht="11.25">
      <c r="A433" s="27"/>
      <c r="B433" s="27"/>
      <c r="C433" s="30"/>
      <c r="D433" s="30"/>
      <c r="E433" s="30"/>
      <c r="F433" s="30"/>
      <c r="G433" s="30">
        <f t="shared" si="2"/>
        <v>0</v>
      </c>
      <c r="H433" s="30"/>
      <c r="I433" s="30"/>
      <c r="J433" s="30"/>
      <c r="K433" s="30"/>
      <c r="L433" s="30"/>
      <c r="M433" s="30"/>
      <c r="N433" s="30"/>
      <c r="O433" s="30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  <c r="IV433" s="27"/>
    </row>
    <row r="434" spans="1:256" s="25" customFormat="1" ht="11.25">
      <c r="A434" s="27" t="s">
        <v>1150</v>
      </c>
      <c r="B434" s="27"/>
      <c r="C434" s="30"/>
      <c r="D434" s="30"/>
      <c r="E434" s="30"/>
      <c r="F434" s="30"/>
      <c r="G434" s="30">
        <f t="shared" si="2"/>
        <v>0</v>
      </c>
      <c r="H434" s="30"/>
      <c r="I434" s="30"/>
      <c r="J434" s="30"/>
      <c r="K434" s="30"/>
      <c r="L434" s="30"/>
      <c r="M434" s="30"/>
      <c r="N434" s="30"/>
      <c r="O434" s="30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  <c r="IV434" s="27"/>
    </row>
    <row r="435" spans="1:256" s="25" customFormat="1" ht="11.25">
      <c r="A435" s="27"/>
      <c r="B435" s="27"/>
      <c r="C435" s="30"/>
      <c r="D435" s="30"/>
      <c r="E435" s="30"/>
      <c r="F435" s="30"/>
      <c r="G435" s="30">
        <f t="shared" si="2"/>
        <v>0</v>
      </c>
      <c r="H435" s="30"/>
      <c r="I435" s="30"/>
      <c r="J435" s="30"/>
      <c r="K435" s="30"/>
      <c r="L435" s="30"/>
      <c r="M435" s="30"/>
      <c r="N435" s="30"/>
      <c r="O435" s="30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  <c r="IV435" s="27"/>
    </row>
    <row r="436" spans="1:256" s="25" customFormat="1" ht="11.25">
      <c r="A436" s="27"/>
      <c r="B436" s="27"/>
      <c r="C436" s="30"/>
      <c r="D436" s="30"/>
      <c r="E436" s="30"/>
      <c r="F436" s="30"/>
      <c r="G436" s="30">
        <f t="shared" si="2"/>
        <v>0</v>
      </c>
      <c r="H436" s="30"/>
      <c r="I436" s="30"/>
      <c r="J436" s="30"/>
      <c r="K436" s="30"/>
      <c r="L436" s="30"/>
      <c r="M436" s="30"/>
      <c r="N436" s="30"/>
      <c r="O436" s="30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  <c r="IV436" s="27"/>
    </row>
    <row r="437" spans="1:256" s="25" customFormat="1" ht="11.25">
      <c r="A437" s="27"/>
      <c r="B437" s="27"/>
      <c r="C437" s="30"/>
      <c r="D437" s="30"/>
      <c r="E437" s="30"/>
      <c r="F437" s="30"/>
      <c r="G437" s="30">
        <f t="shared" si="2"/>
        <v>0</v>
      </c>
      <c r="H437" s="30"/>
      <c r="I437" s="30"/>
      <c r="J437" s="30"/>
      <c r="K437" s="30"/>
      <c r="L437" s="30"/>
      <c r="M437" s="30"/>
      <c r="N437" s="30"/>
      <c r="O437" s="30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  <c r="IV437" s="27"/>
    </row>
    <row r="438" spans="1:256" s="25" customFormat="1" ht="11.25">
      <c r="A438" s="27"/>
      <c r="B438" s="27"/>
      <c r="C438" s="30"/>
      <c r="D438" s="30"/>
      <c r="E438" s="30"/>
      <c r="F438" s="30"/>
      <c r="G438" s="30">
        <f t="shared" si="2"/>
        <v>0</v>
      </c>
      <c r="H438" s="30"/>
      <c r="I438" s="30"/>
      <c r="J438" s="30"/>
      <c r="K438" s="30"/>
      <c r="L438" s="30"/>
      <c r="M438" s="30"/>
      <c r="N438" s="30"/>
      <c r="O438" s="30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  <c r="IV438" s="27"/>
    </row>
    <row r="439" spans="1:256" s="25" customFormat="1" ht="11.25">
      <c r="A439" s="27"/>
      <c r="B439" s="27"/>
      <c r="C439" s="30"/>
      <c r="D439" s="30"/>
      <c r="E439" s="30"/>
      <c r="F439" s="30"/>
      <c r="G439" s="30">
        <f t="shared" si="2"/>
        <v>0</v>
      </c>
      <c r="H439" s="30"/>
      <c r="I439" s="30"/>
      <c r="J439" s="30"/>
      <c r="K439" s="30"/>
      <c r="L439" s="30"/>
      <c r="M439" s="30"/>
      <c r="N439" s="30"/>
      <c r="O439" s="30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  <c r="IV439" s="27"/>
    </row>
    <row r="440" spans="1:256" s="25" customFormat="1" ht="11.25">
      <c r="A440" s="27"/>
      <c r="B440" s="27"/>
      <c r="C440" s="30"/>
      <c r="D440" s="30"/>
      <c r="E440" s="30"/>
      <c r="F440" s="30"/>
      <c r="G440" s="30">
        <f t="shared" si="2"/>
        <v>0</v>
      </c>
      <c r="H440" s="30"/>
      <c r="I440" s="30"/>
      <c r="J440" s="30"/>
      <c r="K440" s="30"/>
      <c r="L440" s="30"/>
      <c r="M440" s="30"/>
      <c r="N440" s="30"/>
      <c r="O440" s="30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  <c r="IV440" s="27"/>
    </row>
    <row r="441" spans="1:256" s="25" customFormat="1" ht="11.25">
      <c r="A441" s="27"/>
      <c r="B441" s="27"/>
      <c r="C441" s="30"/>
      <c r="D441" s="30"/>
      <c r="E441" s="30"/>
      <c r="F441" s="30"/>
      <c r="G441" s="30">
        <f t="shared" si="2"/>
        <v>0</v>
      </c>
      <c r="H441" s="30"/>
      <c r="I441" s="30"/>
      <c r="J441" s="30"/>
      <c r="K441" s="30"/>
      <c r="L441" s="30"/>
      <c r="M441" s="30"/>
      <c r="N441" s="30"/>
      <c r="O441" s="30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  <c r="IV441" s="27"/>
    </row>
    <row r="442" spans="1:256" s="25" customFormat="1" ht="11.25">
      <c r="A442" s="27"/>
      <c r="B442" s="27"/>
      <c r="C442" s="30"/>
      <c r="D442" s="30"/>
      <c r="E442" s="30"/>
      <c r="F442" s="30"/>
      <c r="G442" s="30">
        <f aca="true" t="shared" si="3" ref="G442:G528">H442*25</f>
        <v>0</v>
      </c>
      <c r="H442" s="30"/>
      <c r="I442" s="30"/>
      <c r="J442" s="30"/>
      <c r="K442" s="30"/>
      <c r="L442" s="30"/>
      <c r="M442" s="30"/>
      <c r="N442" s="30"/>
      <c r="O442" s="30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  <c r="IV442" s="27"/>
    </row>
    <row r="443" spans="1:256" s="25" customFormat="1" ht="11.25">
      <c r="A443" s="27"/>
      <c r="B443" s="27"/>
      <c r="C443" s="30"/>
      <c r="D443" s="30"/>
      <c r="E443" s="30"/>
      <c r="F443" s="30"/>
      <c r="G443" s="30">
        <f t="shared" si="3"/>
        <v>0</v>
      </c>
      <c r="H443" s="30"/>
      <c r="I443" s="30"/>
      <c r="J443" s="30"/>
      <c r="K443" s="30"/>
      <c r="L443" s="30"/>
      <c r="M443" s="30"/>
      <c r="N443" s="30"/>
      <c r="O443" s="30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  <c r="IV443" s="27"/>
    </row>
    <row r="444" spans="1:256" s="25" customFormat="1" ht="11.25">
      <c r="A444" s="27"/>
      <c r="B444" s="27"/>
      <c r="C444" s="30"/>
      <c r="D444" s="30"/>
      <c r="E444" s="30"/>
      <c r="F444" s="30"/>
      <c r="G444" s="30">
        <f t="shared" si="3"/>
        <v>0</v>
      </c>
      <c r="H444" s="30"/>
      <c r="I444" s="30"/>
      <c r="J444" s="30"/>
      <c r="K444" s="30"/>
      <c r="L444" s="30"/>
      <c r="M444" s="30"/>
      <c r="N444" s="30"/>
      <c r="O444" s="30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  <c r="IV444" s="27"/>
    </row>
    <row r="445" spans="1:256" s="25" customFormat="1" ht="11.25">
      <c r="A445" s="27"/>
      <c r="B445" s="27"/>
      <c r="C445" s="30"/>
      <c r="D445" s="30"/>
      <c r="E445" s="30"/>
      <c r="F445" s="30"/>
      <c r="G445" s="30">
        <f t="shared" si="3"/>
        <v>0</v>
      </c>
      <c r="H445" s="30"/>
      <c r="I445" s="30"/>
      <c r="J445" s="30"/>
      <c r="K445" s="30"/>
      <c r="L445" s="30"/>
      <c r="M445" s="30"/>
      <c r="N445" s="30"/>
      <c r="O445" s="30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  <c r="IV445" s="27"/>
    </row>
    <row r="446" spans="1:256" s="25" customFormat="1" ht="11.25">
      <c r="A446" s="27"/>
      <c r="B446" s="27"/>
      <c r="C446" s="30"/>
      <c r="D446" s="30"/>
      <c r="E446" s="30"/>
      <c r="F446" s="30"/>
      <c r="G446" s="30">
        <f t="shared" si="3"/>
        <v>0</v>
      </c>
      <c r="H446" s="30"/>
      <c r="I446" s="30"/>
      <c r="J446" s="30"/>
      <c r="K446" s="30"/>
      <c r="L446" s="30"/>
      <c r="M446" s="30"/>
      <c r="N446" s="30"/>
      <c r="O446" s="30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  <c r="IV446" s="27"/>
    </row>
    <row r="447" spans="1:256" s="25" customFormat="1" ht="11.25">
      <c r="A447" s="27"/>
      <c r="B447" s="27"/>
      <c r="C447" s="30"/>
      <c r="D447" s="30"/>
      <c r="E447" s="30"/>
      <c r="F447" s="30"/>
      <c r="G447" s="30">
        <f t="shared" si="3"/>
        <v>0</v>
      </c>
      <c r="H447" s="30"/>
      <c r="I447" s="30"/>
      <c r="J447" s="30"/>
      <c r="K447" s="30"/>
      <c r="L447" s="30"/>
      <c r="M447" s="30"/>
      <c r="N447" s="30"/>
      <c r="O447" s="30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  <c r="IV447" s="27"/>
    </row>
    <row r="448" spans="1:256" s="25" customFormat="1" ht="11.25">
      <c r="A448" s="27"/>
      <c r="B448" s="27"/>
      <c r="C448" s="30"/>
      <c r="D448" s="30"/>
      <c r="E448" s="30"/>
      <c r="F448" s="30"/>
      <c r="G448" s="30">
        <f t="shared" si="3"/>
        <v>0</v>
      </c>
      <c r="H448" s="30"/>
      <c r="I448" s="30"/>
      <c r="J448" s="30"/>
      <c r="K448" s="30"/>
      <c r="L448" s="30"/>
      <c r="M448" s="30"/>
      <c r="N448" s="30"/>
      <c r="O448" s="30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  <c r="IV448" s="27"/>
    </row>
    <row r="449" spans="1:256" s="25" customFormat="1" ht="11.25">
      <c r="A449" s="27"/>
      <c r="B449" s="27"/>
      <c r="C449" s="30"/>
      <c r="D449" s="30"/>
      <c r="E449" s="30"/>
      <c r="F449" s="30"/>
      <c r="G449" s="30">
        <f t="shared" si="3"/>
        <v>0</v>
      </c>
      <c r="H449" s="30"/>
      <c r="I449" s="30"/>
      <c r="J449" s="30"/>
      <c r="K449" s="30"/>
      <c r="L449" s="30"/>
      <c r="M449" s="30"/>
      <c r="N449" s="30"/>
      <c r="O449" s="30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  <c r="IV449" s="27"/>
    </row>
    <row r="450" spans="1:256" s="25" customFormat="1" ht="11.25">
      <c r="A450" s="27"/>
      <c r="B450" s="27"/>
      <c r="C450" s="30"/>
      <c r="D450" s="30"/>
      <c r="E450" s="30"/>
      <c r="F450" s="30"/>
      <c r="G450" s="30">
        <f t="shared" si="3"/>
        <v>0</v>
      </c>
      <c r="H450" s="30"/>
      <c r="I450" s="30"/>
      <c r="J450" s="30"/>
      <c r="K450" s="30"/>
      <c r="L450" s="30"/>
      <c r="M450" s="30"/>
      <c r="N450" s="30"/>
      <c r="O450" s="30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  <c r="IV450" s="27"/>
    </row>
    <row r="451" spans="1:256" s="25" customFormat="1" ht="11.25">
      <c r="A451" s="27"/>
      <c r="B451" s="27"/>
      <c r="C451" s="30"/>
      <c r="D451" s="30"/>
      <c r="E451" s="30"/>
      <c r="F451" s="30"/>
      <c r="G451" s="30">
        <f t="shared" si="3"/>
        <v>0</v>
      </c>
      <c r="H451" s="30"/>
      <c r="I451" s="30"/>
      <c r="J451" s="30"/>
      <c r="K451" s="30"/>
      <c r="L451" s="30"/>
      <c r="M451" s="30"/>
      <c r="N451" s="30"/>
      <c r="O451" s="30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  <c r="IV451" s="27"/>
    </row>
    <row r="452" spans="1:256" s="25" customFormat="1" ht="11.25">
      <c r="A452" s="27"/>
      <c r="B452" s="27"/>
      <c r="C452" s="30"/>
      <c r="D452" s="30"/>
      <c r="E452" s="30"/>
      <c r="F452" s="30"/>
      <c r="G452" s="30">
        <f t="shared" si="3"/>
        <v>0</v>
      </c>
      <c r="H452" s="30"/>
      <c r="I452" s="30"/>
      <c r="J452" s="30"/>
      <c r="K452" s="30"/>
      <c r="L452" s="30"/>
      <c r="M452" s="30"/>
      <c r="N452" s="30"/>
      <c r="O452" s="30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  <c r="IV452" s="27"/>
    </row>
    <row r="453" spans="1:256" s="25" customFormat="1" ht="11.25">
      <c r="A453" s="27"/>
      <c r="B453" s="27"/>
      <c r="C453" s="30"/>
      <c r="D453" s="30"/>
      <c r="E453" s="30"/>
      <c r="F453" s="30"/>
      <c r="G453" s="30">
        <f t="shared" si="3"/>
        <v>0</v>
      </c>
      <c r="H453" s="30"/>
      <c r="I453" s="30"/>
      <c r="J453" s="30"/>
      <c r="K453" s="30"/>
      <c r="L453" s="30"/>
      <c r="M453" s="30"/>
      <c r="N453" s="30"/>
      <c r="O453" s="30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  <c r="IV453" s="27"/>
    </row>
    <row r="454" spans="1:256" s="25" customFormat="1" ht="11.25">
      <c r="A454" s="27"/>
      <c r="B454" s="27"/>
      <c r="C454" s="30"/>
      <c r="D454" s="30"/>
      <c r="E454" s="30"/>
      <c r="F454" s="30"/>
      <c r="G454" s="30">
        <f t="shared" si="3"/>
        <v>0</v>
      </c>
      <c r="H454" s="30"/>
      <c r="I454" s="30"/>
      <c r="J454" s="30"/>
      <c r="K454" s="30"/>
      <c r="L454" s="30"/>
      <c r="M454" s="30"/>
      <c r="N454" s="30"/>
      <c r="O454" s="30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  <c r="IV454" s="27"/>
    </row>
    <row r="455" spans="1:256" s="25" customFormat="1" ht="11.25">
      <c r="A455" s="27" t="s">
        <v>1305</v>
      </c>
      <c r="B455" s="27"/>
      <c r="C455" s="30"/>
      <c r="D455" s="30"/>
      <c r="E455" s="30"/>
      <c r="F455" s="30"/>
      <c r="G455" s="30">
        <f t="shared" si="3"/>
        <v>0</v>
      </c>
      <c r="H455" s="30"/>
      <c r="I455" s="30"/>
      <c r="J455" s="30"/>
      <c r="K455" s="30"/>
      <c r="L455" s="30"/>
      <c r="M455" s="30"/>
      <c r="N455" s="30"/>
      <c r="O455" s="30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  <c r="IV455" s="27"/>
    </row>
    <row r="456" spans="1:256" s="25" customFormat="1" ht="11.25">
      <c r="A456" s="27"/>
      <c r="B456" s="27" t="s">
        <v>1309</v>
      </c>
      <c r="C456" s="30"/>
      <c r="D456" s="30" t="s">
        <v>1310</v>
      </c>
      <c r="E456" s="30"/>
      <c r="F456" s="30"/>
      <c r="G456" s="30">
        <f t="shared" si="3"/>
        <v>2500</v>
      </c>
      <c r="H456" s="30">
        <v>100</v>
      </c>
      <c r="I456" s="30"/>
      <c r="J456" s="30"/>
      <c r="K456" s="30"/>
      <c r="L456" s="30"/>
      <c r="M456" s="30"/>
      <c r="N456" s="30"/>
      <c r="O456" s="30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  <c r="IV456" s="27"/>
    </row>
    <row r="457" spans="1:256" s="25" customFormat="1" ht="11.25">
      <c r="A457" s="27"/>
      <c r="B457" s="27" t="s">
        <v>1311</v>
      </c>
      <c r="C457" s="30"/>
      <c r="D457" s="30" t="s">
        <v>1312</v>
      </c>
      <c r="E457" s="30"/>
      <c r="F457" s="30"/>
      <c r="G457" s="30">
        <f t="shared" si="3"/>
        <v>3750</v>
      </c>
      <c r="H457" s="30">
        <v>150</v>
      </c>
      <c r="I457" s="30"/>
      <c r="J457" s="30"/>
      <c r="K457" s="30"/>
      <c r="L457" s="30"/>
      <c r="M457" s="30"/>
      <c r="N457" s="30"/>
      <c r="O457" s="30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  <c r="IV457" s="27"/>
    </row>
    <row r="458" spans="1:256" s="25" customFormat="1" ht="11.25">
      <c r="A458" s="27"/>
      <c r="B458" s="27" t="s">
        <v>1313</v>
      </c>
      <c r="C458" s="30"/>
      <c r="D458" s="30" t="s">
        <v>1314</v>
      </c>
      <c r="E458" s="30"/>
      <c r="F458" s="30"/>
      <c r="G458" s="30">
        <f t="shared" si="3"/>
        <v>5000</v>
      </c>
      <c r="H458" s="30">
        <v>200</v>
      </c>
      <c r="I458" s="30"/>
      <c r="J458" s="30"/>
      <c r="K458" s="30"/>
      <c r="L458" s="30"/>
      <c r="M458" s="30"/>
      <c r="N458" s="30"/>
      <c r="O458" s="30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  <c r="IV458" s="27"/>
    </row>
    <row r="459" spans="1:256" s="25" customFormat="1" ht="11.25">
      <c r="A459" s="27"/>
      <c r="B459" s="27" t="s">
        <v>1315</v>
      </c>
      <c r="C459" s="30"/>
      <c r="D459" s="30"/>
      <c r="E459" s="30"/>
      <c r="F459" s="30"/>
      <c r="G459" s="30">
        <f t="shared" si="3"/>
        <v>250</v>
      </c>
      <c r="H459" s="30">
        <v>10</v>
      </c>
      <c r="I459" s="30"/>
      <c r="J459" s="30"/>
      <c r="K459" s="30"/>
      <c r="L459" s="30"/>
      <c r="M459" s="30"/>
      <c r="N459" s="30"/>
      <c r="O459" s="30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  <c r="IV459" s="27"/>
    </row>
    <row r="460" spans="1:256" s="25" customFormat="1" ht="11.25">
      <c r="A460" s="27"/>
      <c r="B460" s="27" t="s">
        <v>1316</v>
      </c>
      <c r="C460" s="30"/>
      <c r="D460" s="30"/>
      <c r="E460" s="30"/>
      <c r="F460" s="30"/>
      <c r="G460" s="30">
        <f t="shared" si="3"/>
        <v>500</v>
      </c>
      <c r="H460" s="30">
        <v>20</v>
      </c>
      <c r="I460" s="30"/>
      <c r="J460" s="30"/>
      <c r="K460" s="30"/>
      <c r="L460" s="30"/>
      <c r="M460" s="30"/>
      <c r="N460" s="30"/>
      <c r="O460" s="30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  <c r="IV460" s="27"/>
    </row>
    <row r="461" spans="1:256" s="25" customFormat="1" ht="11.25">
      <c r="A461" s="27"/>
      <c r="B461" s="27" t="s">
        <v>1317</v>
      </c>
      <c r="C461" s="30"/>
      <c r="D461" s="30"/>
      <c r="E461" s="30"/>
      <c r="F461" s="30"/>
      <c r="G461" s="30">
        <f t="shared" si="3"/>
        <v>1250</v>
      </c>
      <c r="H461" s="30">
        <v>50</v>
      </c>
      <c r="I461" s="30"/>
      <c r="J461" s="30"/>
      <c r="K461" s="30"/>
      <c r="L461" s="30"/>
      <c r="M461" s="30"/>
      <c r="N461" s="30"/>
      <c r="O461" s="30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  <c r="IV461" s="27"/>
    </row>
    <row r="462" spans="1:256" s="25" customFormat="1" ht="11.25">
      <c r="A462" s="27"/>
      <c r="B462" s="27" t="s">
        <v>1318</v>
      </c>
      <c r="C462" s="30"/>
      <c r="D462" s="30"/>
      <c r="E462" s="30"/>
      <c r="F462" s="30"/>
      <c r="G462" s="30">
        <f t="shared" si="3"/>
        <v>2500</v>
      </c>
      <c r="H462" s="30">
        <v>100</v>
      </c>
      <c r="I462" s="30"/>
      <c r="J462" s="30"/>
      <c r="K462" s="30"/>
      <c r="L462" s="30"/>
      <c r="M462" s="30"/>
      <c r="N462" s="30"/>
      <c r="O462" s="30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  <c r="IV462" s="27"/>
    </row>
    <row r="463" spans="1:256" s="25" customFormat="1" ht="11.25">
      <c r="A463" s="27"/>
      <c r="B463" s="27" t="s">
        <v>1319</v>
      </c>
      <c r="C463" s="30"/>
      <c r="D463" s="30"/>
      <c r="E463" s="30"/>
      <c r="F463" s="30"/>
      <c r="G463" s="30">
        <f t="shared" si="3"/>
        <v>5000</v>
      </c>
      <c r="H463" s="30">
        <v>200</v>
      </c>
      <c r="I463" s="30"/>
      <c r="J463" s="30"/>
      <c r="K463" s="30"/>
      <c r="L463" s="30"/>
      <c r="M463" s="30"/>
      <c r="N463" s="30"/>
      <c r="O463" s="30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  <c r="IV463" s="27"/>
    </row>
    <row r="464" spans="1:256" s="25" customFormat="1" ht="11.25">
      <c r="A464" s="27"/>
      <c r="B464" s="27" t="s">
        <v>1320</v>
      </c>
      <c r="C464" s="30"/>
      <c r="D464" s="30"/>
      <c r="E464" s="30"/>
      <c r="F464" s="30"/>
      <c r="G464" s="30">
        <f t="shared" si="3"/>
        <v>12500</v>
      </c>
      <c r="H464" s="30">
        <v>500</v>
      </c>
      <c r="I464" s="30"/>
      <c r="J464" s="30"/>
      <c r="K464" s="30"/>
      <c r="L464" s="30"/>
      <c r="M464" s="30"/>
      <c r="N464" s="30"/>
      <c r="O464" s="30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  <c r="IV464" s="27"/>
    </row>
    <row r="465" spans="1:256" s="25" customFormat="1" ht="11.25">
      <c r="A465" s="27"/>
      <c r="B465" s="27" t="s">
        <v>1321</v>
      </c>
      <c r="C465" s="30"/>
      <c r="D465" s="30"/>
      <c r="E465" s="30"/>
      <c r="F465" s="30"/>
      <c r="G465" s="30">
        <f t="shared" si="3"/>
        <v>25000</v>
      </c>
      <c r="H465" s="30">
        <v>1000</v>
      </c>
      <c r="I465" s="30"/>
      <c r="J465" s="30"/>
      <c r="K465" s="30"/>
      <c r="L465" s="30"/>
      <c r="M465" s="30"/>
      <c r="N465" s="30"/>
      <c r="O465" s="30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  <c r="IV465" s="27"/>
    </row>
    <row r="466" spans="1:256" s="25" customFormat="1" ht="11.25">
      <c r="A466" s="27"/>
      <c r="B466" s="27" t="s">
        <v>1322</v>
      </c>
      <c r="C466" s="30"/>
      <c r="D466" s="30"/>
      <c r="E466" s="30"/>
      <c r="F466" s="30"/>
      <c r="G466" s="30">
        <f t="shared" si="3"/>
        <v>25000</v>
      </c>
      <c r="H466" s="30">
        <v>1000</v>
      </c>
      <c r="I466" s="30"/>
      <c r="J466" s="30"/>
      <c r="K466" s="30"/>
      <c r="L466" s="30"/>
      <c r="M466" s="30"/>
      <c r="N466" s="30"/>
      <c r="O466" s="30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  <c r="IV466" s="27"/>
    </row>
    <row r="467" spans="1:256" s="25" customFormat="1" ht="11.25">
      <c r="A467" s="27"/>
      <c r="B467" s="27" t="s">
        <v>1323</v>
      </c>
      <c r="C467" s="30"/>
      <c r="D467" s="30"/>
      <c r="E467" s="30"/>
      <c r="F467" s="30"/>
      <c r="G467" s="30"/>
      <c r="H467" s="30" t="s">
        <v>1324</v>
      </c>
      <c r="I467" s="114">
        <v>0.05</v>
      </c>
      <c r="J467" s="30"/>
      <c r="K467" s="30"/>
      <c r="L467" s="30"/>
      <c r="M467" s="30"/>
      <c r="N467" s="30"/>
      <c r="O467" s="30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  <c r="IV467" s="27"/>
    </row>
    <row r="468" spans="1:256" s="25" customFormat="1" ht="11.25">
      <c r="A468" s="27"/>
      <c r="B468" s="27" t="s">
        <v>1325</v>
      </c>
      <c r="C468" s="30"/>
      <c r="D468" s="30"/>
      <c r="E468" s="30"/>
      <c r="F468" s="30"/>
      <c r="G468" s="30"/>
      <c r="H468" s="30" t="s">
        <v>1326</v>
      </c>
      <c r="I468" s="114">
        <v>0.01</v>
      </c>
      <c r="J468" s="30"/>
      <c r="K468" s="30"/>
      <c r="L468" s="30"/>
      <c r="M468" s="30"/>
      <c r="N468" s="30"/>
      <c r="O468" s="30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  <c r="IV468" s="27"/>
    </row>
    <row r="469" spans="1:256" s="25" customFormat="1" ht="11.25">
      <c r="A469" s="27"/>
      <c r="B469" s="27" t="s">
        <v>1327</v>
      </c>
      <c r="C469" s="30"/>
      <c r="D469" s="30"/>
      <c r="E469" s="30"/>
      <c r="F469" s="30"/>
      <c r="G469" s="30">
        <f t="shared" si="3"/>
        <v>25000</v>
      </c>
      <c r="H469" s="30">
        <v>1000</v>
      </c>
      <c r="I469" s="30"/>
      <c r="J469" s="30"/>
      <c r="K469" s="30"/>
      <c r="L469" s="30"/>
      <c r="M469" s="30"/>
      <c r="N469" s="30"/>
      <c r="O469" s="30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  <c r="IV469" s="27"/>
    </row>
    <row r="470" spans="1:256" s="25" customFormat="1" ht="11.25">
      <c r="A470" s="27"/>
      <c r="B470" s="27" t="s">
        <v>1328</v>
      </c>
      <c r="C470" s="30"/>
      <c r="D470" s="30"/>
      <c r="E470" s="30"/>
      <c r="F470" s="30"/>
      <c r="G470" s="30">
        <f t="shared" si="3"/>
        <v>25000</v>
      </c>
      <c r="H470" s="30">
        <v>1000</v>
      </c>
      <c r="I470" s="30"/>
      <c r="J470" s="30"/>
      <c r="K470" s="30"/>
      <c r="L470" s="30"/>
      <c r="M470" s="30"/>
      <c r="N470" s="30"/>
      <c r="O470" s="30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  <c r="IV470" s="27"/>
    </row>
    <row r="471" spans="1:256" s="25" customFormat="1" ht="11.25">
      <c r="A471" s="27"/>
      <c r="B471" s="27" t="s">
        <v>1329</v>
      </c>
      <c r="C471" s="30"/>
      <c r="D471" s="30"/>
      <c r="E471" s="30"/>
      <c r="F471" s="30"/>
      <c r="G471" s="30"/>
      <c r="H471" s="30" t="s">
        <v>1330</v>
      </c>
      <c r="I471" s="30"/>
      <c r="J471" s="30"/>
      <c r="K471" s="30"/>
      <c r="L471" s="30"/>
      <c r="M471" s="30"/>
      <c r="N471" s="30"/>
      <c r="O471" s="30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  <c r="IV471" s="27"/>
    </row>
    <row r="472" spans="1:256" s="25" customFormat="1" ht="11.25">
      <c r="A472" s="27"/>
      <c r="B472" s="27" t="s">
        <v>1331</v>
      </c>
      <c r="C472" s="30"/>
      <c r="D472" s="30"/>
      <c r="E472" s="30"/>
      <c r="F472" s="30"/>
      <c r="G472" s="30">
        <f t="shared" si="3"/>
        <v>12500</v>
      </c>
      <c r="H472" s="30">
        <v>500</v>
      </c>
      <c r="I472" s="30"/>
      <c r="J472" s="30"/>
      <c r="K472" s="30"/>
      <c r="L472" s="30"/>
      <c r="M472" s="30"/>
      <c r="N472" s="30"/>
      <c r="O472" s="30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  <c r="IV472" s="27"/>
    </row>
    <row r="473" spans="1:256" s="25" customFormat="1" ht="11.25">
      <c r="A473" s="27"/>
      <c r="B473" s="27" t="s">
        <v>1332</v>
      </c>
      <c r="C473" s="30"/>
      <c r="D473" s="30"/>
      <c r="E473" s="30"/>
      <c r="F473" s="30"/>
      <c r="G473" s="30">
        <f t="shared" si="3"/>
        <v>125000</v>
      </c>
      <c r="H473" s="30">
        <v>5000</v>
      </c>
      <c r="I473" s="30"/>
      <c r="J473" s="30"/>
      <c r="K473" s="30"/>
      <c r="L473" s="30"/>
      <c r="M473" s="30"/>
      <c r="N473" s="30"/>
      <c r="O473" s="30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  <c r="IV473" s="27"/>
    </row>
    <row r="474" spans="1:256" s="25" customFormat="1" ht="11.25">
      <c r="A474" s="27"/>
      <c r="B474" s="27" t="s">
        <v>1333</v>
      </c>
      <c r="C474" s="30"/>
      <c r="D474" s="30"/>
      <c r="E474" s="30"/>
      <c r="F474" s="30"/>
      <c r="G474" s="30">
        <f t="shared" si="3"/>
        <v>187500</v>
      </c>
      <c r="H474" s="30">
        <v>7500</v>
      </c>
      <c r="I474" s="30"/>
      <c r="J474" s="30"/>
      <c r="K474" s="30"/>
      <c r="L474" s="30"/>
      <c r="M474" s="30"/>
      <c r="N474" s="30"/>
      <c r="O474" s="30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  <c r="IV474" s="27"/>
    </row>
    <row r="475" spans="1:256" s="25" customFormat="1" ht="11.25">
      <c r="A475" s="27"/>
      <c r="B475" s="27" t="s">
        <v>1334</v>
      </c>
      <c r="C475" s="30"/>
      <c r="D475" s="30"/>
      <c r="E475" s="30"/>
      <c r="F475" s="30"/>
      <c r="G475" s="30">
        <f t="shared" si="3"/>
        <v>250000</v>
      </c>
      <c r="H475" s="30">
        <v>10000</v>
      </c>
      <c r="I475" s="30"/>
      <c r="J475" s="30"/>
      <c r="K475" s="30"/>
      <c r="L475" s="30"/>
      <c r="M475" s="30"/>
      <c r="N475" s="30"/>
      <c r="O475" s="30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  <c r="IV475" s="27"/>
    </row>
    <row r="476" spans="1:256" s="25" customFormat="1" ht="11.25">
      <c r="A476" s="27"/>
      <c r="B476" s="27" t="s">
        <v>1335</v>
      </c>
      <c r="C476" s="30"/>
      <c r="D476" s="30"/>
      <c r="E476" s="30"/>
      <c r="F476" s="30"/>
      <c r="G476" s="30"/>
      <c r="H476" s="30" t="s">
        <v>1336</v>
      </c>
      <c r="I476" s="30"/>
      <c r="J476" s="30"/>
      <c r="K476" s="30"/>
      <c r="L476" s="30"/>
      <c r="M476" s="30"/>
      <c r="N476" s="30"/>
      <c r="O476" s="30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  <c r="IV476" s="27"/>
    </row>
    <row r="477" spans="1:256" s="25" customFormat="1" ht="11.25">
      <c r="A477" s="27"/>
      <c r="B477" s="27" t="s">
        <v>1337</v>
      </c>
      <c r="C477" s="30"/>
      <c r="D477" s="30"/>
      <c r="E477" s="30"/>
      <c r="F477" s="30"/>
      <c r="G477" s="30"/>
      <c r="H477" s="30">
        <v>100</v>
      </c>
      <c r="I477" s="30"/>
      <c r="J477" s="30"/>
      <c r="K477" s="30"/>
      <c r="L477" s="30"/>
      <c r="M477" s="30"/>
      <c r="N477" s="30"/>
      <c r="O477" s="30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  <c r="IV477" s="27"/>
    </row>
    <row r="478" spans="1:256" s="25" customFormat="1" ht="11.25">
      <c r="A478" s="27"/>
      <c r="B478" s="27" t="s">
        <v>1338</v>
      </c>
      <c r="C478" s="30"/>
      <c r="D478" s="30"/>
      <c r="E478" s="30"/>
      <c r="F478" s="30"/>
      <c r="G478" s="30"/>
      <c r="H478" s="30">
        <v>100</v>
      </c>
      <c r="I478" s="30"/>
      <c r="J478" s="30"/>
      <c r="K478" s="30"/>
      <c r="L478" s="30"/>
      <c r="M478" s="30"/>
      <c r="N478" s="30"/>
      <c r="O478" s="30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  <c r="IV478" s="27"/>
    </row>
    <row r="479" spans="1:256" s="25" customFormat="1" ht="11.25">
      <c r="A479" s="27"/>
      <c r="B479" s="27" t="s">
        <v>1339</v>
      </c>
      <c r="C479" s="30"/>
      <c r="D479" s="30"/>
      <c r="E479" s="30"/>
      <c r="F479" s="30"/>
      <c r="G479" s="30"/>
      <c r="H479" s="30">
        <v>300</v>
      </c>
      <c r="I479" s="30"/>
      <c r="J479" s="30"/>
      <c r="K479" s="30"/>
      <c r="L479" s="30"/>
      <c r="M479" s="30"/>
      <c r="N479" s="30"/>
      <c r="O479" s="30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  <c r="IV479" s="27"/>
    </row>
    <row r="480" spans="1:256" s="25" customFormat="1" ht="11.25">
      <c r="A480" s="27"/>
      <c r="B480" s="27" t="s">
        <v>1340</v>
      </c>
      <c r="C480" s="30"/>
      <c r="D480" s="30"/>
      <c r="E480" s="30"/>
      <c r="F480" s="30"/>
      <c r="G480" s="30"/>
      <c r="H480" s="30">
        <v>200</v>
      </c>
      <c r="I480" s="30"/>
      <c r="J480" s="30"/>
      <c r="K480" s="30"/>
      <c r="L480" s="30"/>
      <c r="M480" s="30"/>
      <c r="N480" s="30"/>
      <c r="O480" s="30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  <c r="IV480" s="27"/>
    </row>
    <row r="481" spans="1:256" s="25" customFormat="1" ht="11.25">
      <c r="A481" s="27"/>
      <c r="B481" s="27" t="s">
        <v>1341</v>
      </c>
      <c r="C481" s="30"/>
      <c r="D481" s="30"/>
      <c r="E481" s="30"/>
      <c r="F481" s="30"/>
      <c r="G481" s="30"/>
      <c r="H481" s="30">
        <v>300</v>
      </c>
      <c r="I481" s="30"/>
      <c r="J481" s="30"/>
      <c r="K481" s="30"/>
      <c r="L481" s="30"/>
      <c r="M481" s="30"/>
      <c r="N481" s="30"/>
      <c r="O481" s="30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  <c r="IV481" s="27"/>
    </row>
    <row r="482" spans="1:256" s="25" customFormat="1" ht="11.25">
      <c r="A482" s="27"/>
      <c r="B482" s="27" t="s">
        <v>1342</v>
      </c>
      <c r="C482" s="30"/>
      <c r="D482" s="30"/>
      <c r="E482" s="30"/>
      <c r="F482" s="30"/>
      <c r="G482" s="30"/>
      <c r="H482" s="30">
        <v>250</v>
      </c>
      <c r="I482" s="30"/>
      <c r="J482" s="30"/>
      <c r="K482" s="30"/>
      <c r="L482" s="30"/>
      <c r="M482" s="30"/>
      <c r="N482" s="30"/>
      <c r="O482" s="30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  <c r="IV482" s="27"/>
    </row>
    <row r="483" spans="1:256" s="25" customFormat="1" ht="11.25">
      <c r="A483" s="27"/>
      <c r="B483" s="27" t="s">
        <v>1343</v>
      </c>
      <c r="C483" s="30"/>
      <c r="D483" s="30"/>
      <c r="E483" s="30"/>
      <c r="F483" s="30"/>
      <c r="G483" s="30"/>
      <c r="H483" s="30">
        <v>300</v>
      </c>
      <c r="I483" s="30"/>
      <c r="J483" s="30"/>
      <c r="K483" s="30"/>
      <c r="L483" s="30"/>
      <c r="M483" s="30"/>
      <c r="N483" s="30"/>
      <c r="O483" s="30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  <c r="IV483" s="27"/>
    </row>
    <row r="484" spans="1:256" s="25" customFormat="1" ht="11.25">
      <c r="A484" s="27"/>
      <c r="B484" s="27" t="s">
        <v>1344</v>
      </c>
      <c r="C484" s="30"/>
      <c r="D484" s="30"/>
      <c r="E484" s="30"/>
      <c r="F484" s="30"/>
      <c r="G484" s="30"/>
      <c r="H484" s="30">
        <v>500</v>
      </c>
      <c r="I484" s="30"/>
      <c r="J484" s="30"/>
      <c r="K484" s="30"/>
      <c r="L484" s="30"/>
      <c r="M484" s="30"/>
      <c r="N484" s="30"/>
      <c r="O484" s="30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  <c r="IV484" s="27"/>
    </row>
    <row r="485" spans="1:256" s="25" customFormat="1" ht="11.25">
      <c r="A485" s="27"/>
      <c r="B485" s="27" t="s">
        <v>1345</v>
      </c>
      <c r="C485" s="30"/>
      <c r="D485" s="30"/>
      <c r="E485" s="30"/>
      <c r="F485" s="30"/>
      <c r="G485" s="30"/>
      <c r="H485" s="30">
        <v>1000</v>
      </c>
      <c r="I485" s="30"/>
      <c r="J485" s="30"/>
      <c r="K485" s="30"/>
      <c r="L485" s="30"/>
      <c r="M485" s="30"/>
      <c r="N485" s="30"/>
      <c r="O485" s="30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  <c r="IV485" s="27"/>
    </row>
    <row r="486" spans="1:256" s="25" customFormat="1" ht="11.25">
      <c r="A486" s="27"/>
      <c r="B486" s="27" t="s">
        <v>1346</v>
      </c>
      <c r="C486" s="30"/>
      <c r="D486" s="30"/>
      <c r="E486" s="30"/>
      <c r="F486" s="30"/>
      <c r="G486" s="30"/>
      <c r="H486" s="30">
        <v>10000</v>
      </c>
      <c r="I486" s="30"/>
      <c r="J486" s="30"/>
      <c r="K486" s="30"/>
      <c r="L486" s="30"/>
      <c r="M486" s="30"/>
      <c r="N486" s="30"/>
      <c r="O486" s="30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  <c r="IV486" s="27"/>
    </row>
    <row r="487" spans="1:256" s="25" customFormat="1" ht="11.25">
      <c r="A487" s="27"/>
      <c r="B487" s="27" t="s">
        <v>1347</v>
      </c>
      <c r="C487" s="30"/>
      <c r="D487" s="30"/>
      <c r="E487" s="30"/>
      <c r="F487" s="30"/>
      <c r="G487" s="30"/>
      <c r="H487" s="30">
        <v>3000</v>
      </c>
      <c r="I487" s="30"/>
      <c r="J487" s="30"/>
      <c r="K487" s="30"/>
      <c r="L487" s="30"/>
      <c r="M487" s="30"/>
      <c r="N487" s="30"/>
      <c r="O487" s="30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  <c r="IV487" s="27"/>
    </row>
    <row r="488" spans="1:256" s="25" customFormat="1" ht="11.25">
      <c r="A488" s="27"/>
      <c r="B488" s="27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  <c r="IV488" s="27"/>
    </row>
    <row r="489" spans="1:256" s="25" customFormat="1" ht="11.25">
      <c r="A489" s="27"/>
      <c r="B489" s="27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  <c r="IV489" s="27"/>
    </row>
    <row r="490" spans="1:256" s="25" customFormat="1" ht="11.25">
      <c r="A490" s="27"/>
      <c r="B490" s="27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  <c r="IV490" s="27"/>
    </row>
    <row r="491" spans="1:256" s="25" customFormat="1" ht="11.25">
      <c r="A491" s="27"/>
      <c r="B491" s="27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  <c r="IV491" s="27"/>
    </row>
    <row r="492" spans="1:256" s="25" customFormat="1" ht="11.25">
      <c r="A492" s="27"/>
      <c r="B492" s="27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  <c r="IV492" s="27"/>
    </row>
    <row r="493" spans="1:256" s="25" customFormat="1" ht="11.25">
      <c r="A493" s="27"/>
      <c r="B493" s="27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  <c r="IV493" s="27"/>
    </row>
    <row r="494" spans="1:256" s="25" customFormat="1" ht="11.25">
      <c r="A494" s="27"/>
      <c r="B494" s="27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  <c r="IV494" s="27"/>
    </row>
    <row r="495" spans="1:256" s="25" customFormat="1" ht="11.25">
      <c r="A495" s="27"/>
      <c r="B495" s="27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  <c r="IV495" s="27"/>
    </row>
    <row r="496" spans="1:256" s="25" customFormat="1" ht="11.25">
      <c r="A496" s="27"/>
      <c r="B496" s="27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  <c r="IV496" s="27"/>
    </row>
    <row r="497" spans="1:256" s="25" customFormat="1" ht="11.25">
      <c r="A497" s="27"/>
      <c r="B497" s="27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  <c r="IV497" s="27"/>
    </row>
    <row r="498" spans="1:256" s="25" customFormat="1" ht="11.25">
      <c r="A498" s="27"/>
      <c r="B498" s="27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  <c r="IV498" s="27"/>
    </row>
    <row r="499" spans="1:256" s="25" customFormat="1" ht="11.25">
      <c r="A499" s="27"/>
      <c r="B499" s="27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  <c r="IV499" s="27"/>
    </row>
    <row r="500" spans="1:256" s="25" customFormat="1" ht="11.25">
      <c r="A500" s="27"/>
      <c r="B500" s="27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  <c r="IV500" s="27"/>
    </row>
    <row r="501" spans="1:256" s="25" customFormat="1" ht="11.25">
      <c r="A501" s="27"/>
      <c r="B501" s="27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  <c r="IV501" s="27"/>
    </row>
    <row r="502" spans="1:256" s="25" customFormat="1" ht="11.25">
      <c r="A502" s="27"/>
      <c r="B502" s="27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  <c r="IV502" s="27"/>
    </row>
    <row r="503" spans="1:256" s="25" customFormat="1" ht="11.25">
      <c r="A503" s="27"/>
      <c r="B503" s="27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  <c r="IV503" s="27"/>
    </row>
    <row r="504" spans="1:256" s="25" customFormat="1" ht="11.25">
      <c r="A504" s="27"/>
      <c r="B504" s="27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  <c r="IV504" s="27"/>
    </row>
    <row r="505" spans="1:256" s="25" customFormat="1" ht="11.25">
      <c r="A505" s="27"/>
      <c r="B505" s="27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  <c r="IV505" s="27"/>
    </row>
    <row r="506" spans="1:256" s="25" customFormat="1" ht="11.25">
      <c r="A506" s="27"/>
      <c r="B506" s="27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  <c r="IV506" s="27"/>
    </row>
    <row r="507" spans="1:256" s="25" customFormat="1" ht="11.25">
      <c r="A507" s="27"/>
      <c r="B507" s="27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  <c r="IV507" s="27"/>
    </row>
    <row r="508" spans="1:256" s="25" customFormat="1" ht="11.25">
      <c r="A508" s="27"/>
      <c r="B508" s="27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  <c r="IV508" s="27"/>
    </row>
    <row r="509" spans="1:256" s="25" customFormat="1" ht="12" thickBot="1">
      <c r="A509" s="27"/>
      <c r="B509" s="27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  <c r="IV509" s="27"/>
    </row>
    <row r="510" spans="1:256" s="25" customFormat="1" ht="11.25">
      <c r="A510" s="27" t="s">
        <v>964</v>
      </c>
      <c r="B510" s="40"/>
      <c r="C510" s="30"/>
      <c r="D510" s="30"/>
      <c r="E510" s="30"/>
      <c r="F510" s="30"/>
      <c r="G510" s="30">
        <f t="shared" si="3"/>
        <v>0</v>
      </c>
      <c r="H510" s="30"/>
      <c r="I510" s="30"/>
      <c r="J510" s="30"/>
      <c r="K510" s="30"/>
      <c r="L510" s="30"/>
      <c r="M510" s="30"/>
      <c r="N510" s="30"/>
      <c r="O510" s="30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  <c r="IV510" s="27"/>
    </row>
    <row r="511" spans="1:256" s="25" customFormat="1" ht="11.25">
      <c r="A511" s="27"/>
      <c r="B511" s="41"/>
      <c r="C511" s="30"/>
      <c r="D511" s="30"/>
      <c r="E511" s="30"/>
      <c r="F511" s="30"/>
      <c r="G511" s="30">
        <f t="shared" si="3"/>
        <v>0</v>
      </c>
      <c r="H511" s="30"/>
      <c r="I511" s="30"/>
      <c r="J511" s="30"/>
      <c r="K511" s="30"/>
      <c r="L511" s="30"/>
      <c r="M511" s="30"/>
      <c r="N511" s="30"/>
      <c r="O511" s="30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  <c r="IV511" s="27"/>
    </row>
    <row r="512" spans="1:256" s="25" customFormat="1" ht="11.25">
      <c r="A512" s="27"/>
      <c r="B512" s="41"/>
      <c r="C512" s="30"/>
      <c r="D512" s="30"/>
      <c r="E512" s="30"/>
      <c r="F512" s="30"/>
      <c r="G512" s="30">
        <f t="shared" si="3"/>
        <v>0</v>
      </c>
      <c r="H512" s="30"/>
      <c r="I512" s="30"/>
      <c r="J512" s="30"/>
      <c r="K512" s="30"/>
      <c r="L512" s="30"/>
      <c r="M512" s="30"/>
      <c r="N512" s="30"/>
      <c r="O512" s="30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  <c r="IV512" s="27"/>
    </row>
    <row r="513" spans="1:256" s="25" customFormat="1" ht="11.25">
      <c r="A513" s="27"/>
      <c r="B513" s="41"/>
      <c r="C513" s="30"/>
      <c r="D513" s="30"/>
      <c r="E513" s="30"/>
      <c r="F513" s="30"/>
      <c r="G513" s="30">
        <f t="shared" si="3"/>
        <v>0</v>
      </c>
      <c r="H513" s="30"/>
      <c r="I513" s="30"/>
      <c r="J513" s="30"/>
      <c r="K513" s="30"/>
      <c r="L513" s="30"/>
      <c r="M513" s="30"/>
      <c r="N513" s="30"/>
      <c r="O513" s="30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  <c r="IV513" s="27"/>
    </row>
    <row r="514" spans="1:256" s="25" customFormat="1" ht="11.25">
      <c r="A514" s="27"/>
      <c r="B514" s="41"/>
      <c r="C514" s="30"/>
      <c r="D514" s="30"/>
      <c r="E514" s="30"/>
      <c r="F514" s="30"/>
      <c r="G514" s="30">
        <f t="shared" si="3"/>
        <v>0</v>
      </c>
      <c r="H514" s="30"/>
      <c r="I514" s="30"/>
      <c r="J514" s="30"/>
      <c r="K514" s="30"/>
      <c r="L514" s="30"/>
      <c r="M514" s="30"/>
      <c r="N514" s="30"/>
      <c r="O514" s="30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  <c r="IV514" s="27"/>
    </row>
    <row r="515" spans="1:256" s="25" customFormat="1" ht="11.25">
      <c r="A515" s="27"/>
      <c r="B515" s="41"/>
      <c r="C515" s="30"/>
      <c r="D515" s="30"/>
      <c r="E515" s="30"/>
      <c r="F515" s="30"/>
      <c r="G515" s="30">
        <f t="shared" si="3"/>
        <v>0</v>
      </c>
      <c r="H515" s="30"/>
      <c r="I515" s="30"/>
      <c r="J515" s="30"/>
      <c r="K515" s="30"/>
      <c r="L515" s="30"/>
      <c r="M515" s="30"/>
      <c r="N515" s="30"/>
      <c r="O515" s="30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  <c r="IV515" s="27"/>
    </row>
    <row r="516" spans="1:256" s="25" customFormat="1" ht="11.25">
      <c r="A516" s="27"/>
      <c r="B516" s="41"/>
      <c r="C516" s="30"/>
      <c r="D516" s="30"/>
      <c r="E516" s="30"/>
      <c r="F516" s="30"/>
      <c r="G516" s="30">
        <f t="shared" si="3"/>
        <v>0</v>
      </c>
      <c r="H516" s="30"/>
      <c r="I516" s="30"/>
      <c r="J516" s="30"/>
      <c r="K516" s="30"/>
      <c r="L516" s="30"/>
      <c r="M516" s="30"/>
      <c r="N516" s="30"/>
      <c r="O516" s="30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  <c r="IV516" s="27"/>
    </row>
    <row r="517" spans="1:256" s="25" customFormat="1" ht="11.25">
      <c r="A517" s="27"/>
      <c r="B517" s="41"/>
      <c r="C517" s="30"/>
      <c r="D517" s="30"/>
      <c r="E517" s="30"/>
      <c r="F517" s="30"/>
      <c r="G517" s="30">
        <f t="shared" si="3"/>
        <v>0</v>
      </c>
      <c r="H517" s="30"/>
      <c r="I517" s="30"/>
      <c r="J517" s="30"/>
      <c r="K517" s="30"/>
      <c r="L517" s="30"/>
      <c r="M517" s="30"/>
      <c r="N517" s="30"/>
      <c r="O517" s="30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  <c r="IV517" s="27"/>
    </row>
    <row r="518" spans="1:256" s="25" customFormat="1" ht="11.25">
      <c r="A518" s="27"/>
      <c r="B518" s="41"/>
      <c r="C518" s="30"/>
      <c r="D518" s="30"/>
      <c r="E518" s="30"/>
      <c r="F518" s="30"/>
      <c r="G518" s="30">
        <f t="shared" si="3"/>
        <v>0</v>
      </c>
      <c r="H518" s="30"/>
      <c r="I518" s="30"/>
      <c r="J518" s="30"/>
      <c r="K518" s="30"/>
      <c r="L518" s="30"/>
      <c r="M518" s="30"/>
      <c r="N518" s="30"/>
      <c r="O518" s="30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  <c r="IV518" s="27"/>
    </row>
    <row r="519" spans="1:256" s="25" customFormat="1" ht="11.25">
      <c r="A519" s="27"/>
      <c r="B519" s="41"/>
      <c r="C519" s="30"/>
      <c r="D519" s="30"/>
      <c r="E519" s="30"/>
      <c r="F519" s="30"/>
      <c r="G519" s="30">
        <f t="shared" si="3"/>
        <v>0</v>
      </c>
      <c r="H519" s="30"/>
      <c r="I519" s="30"/>
      <c r="J519" s="30"/>
      <c r="K519" s="30"/>
      <c r="L519" s="30"/>
      <c r="M519" s="30"/>
      <c r="N519" s="30"/>
      <c r="O519" s="30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  <c r="IV519" s="27"/>
    </row>
    <row r="520" spans="1:256" s="25" customFormat="1" ht="11.25">
      <c r="A520" s="27"/>
      <c r="B520" s="41"/>
      <c r="C520" s="30"/>
      <c r="D520" s="30"/>
      <c r="E520" s="30"/>
      <c r="F520" s="30"/>
      <c r="G520" s="30">
        <f t="shared" si="3"/>
        <v>0</v>
      </c>
      <c r="H520" s="30"/>
      <c r="I520" s="30"/>
      <c r="J520" s="30"/>
      <c r="K520" s="30"/>
      <c r="L520" s="30"/>
      <c r="M520" s="30"/>
      <c r="N520" s="30"/>
      <c r="O520" s="30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  <c r="IV520" s="27"/>
    </row>
    <row r="521" spans="1:256" s="25" customFormat="1" ht="11.25">
      <c r="A521" s="27"/>
      <c r="B521" s="41"/>
      <c r="C521" s="30"/>
      <c r="D521" s="30"/>
      <c r="E521" s="30"/>
      <c r="F521" s="30"/>
      <c r="G521" s="30">
        <f t="shared" si="3"/>
        <v>0</v>
      </c>
      <c r="H521" s="30"/>
      <c r="I521" s="30"/>
      <c r="J521" s="30"/>
      <c r="K521" s="30"/>
      <c r="L521" s="30"/>
      <c r="M521" s="30"/>
      <c r="N521" s="30"/>
      <c r="O521" s="30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  <c r="IV521" s="27"/>
    </row>
    <row r="522" spans="1:256" s="25" customFormat="1" ht="11.25">
      <c r="A522" s="27"/>
      <c r="B522" s="41"/>
      <c r="C522" s="30"/>
      <c r="D522" s="30"/>
      <c r="E522" s="30"/>
      <c r="F522" s="30"/>
      <c r="G522" s="30">
        <f t="shared" si="3"/>
        <v>0</v>
      </c>
      <c r="H522" s="30"/>
      <c r="I522" s="30"/>
      <c r="J522" s="30"/>
      <c r="K522" s="30"/>
      <c r="L522" s="30"/>
      <c r="M522" s="30"/>
      <c r="N522" s="30"/>
      <c r="O522" s="30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  <c r="IV522" s="27"/>
    </row>
    <row r="523" spans="1:256" s="25" customFormat="1" ht="11.25">
      <c r="A523" s="27"/>
      <c r="B523" s="41"/>
      <c r="C523" s="30"/>
      <c r="D523" s="30"/>
      <c r="E523" s="30"/>
      <c r="F523" s="30"/>
      <c r="G523" s="30">
        <f t="shared" si="3"/>
        <v>0</v>
      </c>
      <c r="H523" s="30"/>
      <c r="I523" s="30"/>
      <c r="J523" s="30"/>
      <c r="K523" s="30"/>
      <c r="L523" s="30"/>
      <c r="M523" s="30"/>
      <c r="N523" s="30"/>
      <c r="O523" s="30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  <c r="IV523" s="27"/>
    </row>
    <row r="524" spans="1:256" s="25" customFormat="1" ht="11.25">
      <c r="A524" s="27"/>
      <c r="B524" s="41"/>
      <c r="C524" s="30"/>
      <c r="D524" s="30"/>
      <c r="E524" s="30"/>
      <c r="F524" s="30"/>
      <c r="G524" s="30">
        <f t="shared" si="3"/>
        <v>0</v>
      </c>
      <c r="H524" s="30"/>
      <c r="I524" s="30"/>
      <c r="J524" s="30"/>
      <c r="K524" s="30"/>
      <c r="L524" s="30"/>
      <c r="M524" s="30"/>
      <c r="N524" s="30"/>
      <c r="O524" s="30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  <c r="IV524" s="27"/>
    </row>
    <row r="525" spans="1:256" s="25" customFormat="1" ht="11.25">
      <c r="A525" s="27"/>
      <c r="B525" s="41"/>
      <c r="C525" s="30"/>
      <c r="D525" s="30"/>
      <c r="E525" s="30"/>
      <c r="F525" s="30"/>
      <c r="G525" s="30">
        <f t="shared" si="3"/>
        <v>0</v>
      </c>
      <c r="H525" s="30"/>
      <c r="I525" s="30"/>
      <c r="J525" s="30"/>
      <c r="K525" s="30"/>
      <c r="L525" s="30"/>
      <c r="M525" s="30"/>
      <c r="N525" s="30"/>
      <c r="O525" s="30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  <c r="IV525" s="27"/>
    </row>
    <row r="526" spans="1:256" s="25" customFormat="1" ht="11.25">
      <c r="A526" s="27"/>
      <c r="B526" s="41"/>
      <c r="C526" s="30"/>
      <c r="D526" s="30"/>
      <c r="E526" s="30"/>
      <c r="F526" s="30"/>
      <c r="G526" s="30">
        <f t="shared" si="3"/>
        <v>0</v>
      </c>
      <c r="H526" s="30"/>
      <c r="I526" s="30"/>
      <c r="J526" s="30"/>
      <c r="K526" s="30"/>
      <c r="L526" s="30"/>
      <c r="M526" s="30"/>
      <c r="N526" s="30"/>
      <c r="O526" s="30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  <c r="IV526" s="27"/>
    </row>
    <row r="527" spans="1:256" s="25" customFormat="1" ht="11.25">
      <c r="A527" s="27"/>
      <c r="B527" s="41"/>
      <c r="C527" s="30"/>
      <c r="D527" s="30"/>
      <c r="E527" s="30"/>
      <c r="F527" s="30"/>
      <c r="G527" s="30">
        <f t="shared" si="3"/>
        <v>0</v>
      </c>
      <c r="H527" s="30"/>
      <c r="I527" s="30"/>
      <c r="J527" s="30"/>
      <c r="K527" s="30"/>
      <c r="L527" s="30"/>
      <c r="M527" s="30"/>
      <c r="N527" s="30"/>
      <c r="O527" s="30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  <c r="IV527" s="27"/>
    </row>
    <row r="528" spans="1:256" s="25" customFormat="1" ht="12" thickBot="1">
      <c r="A528" s="27"/>
      <c r="B528" s="42"/>
      <c r="C528" s="30"/>
      <c r="D528" s="30"/>
      <c r="E528" s="30"/>
      <c r="F528" s="30"/>
      <c r="G528" s="30">
        <f t="shared" si="3"/>
        <v>0</v>
      </c>
      <c r="H528" s="30"/>
      <c r="I528" s="30"/>
      <c r="J528" s="30"/>
      <c r="K528" s="30"/>
      <c r="L528" s="30"/>
      <c r="M528" s="30"/>
      <c r="N528" s="30"/>
      <c r="O528" s="30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  <c r="IV528" s="27"/>
    </row>
    <row r="529" spans="1:256" s="25" customFormat="1" ht="11.25">
      <c r="A529" s="27" t="s">
        <v>606</v>
      </c>
      <c r="B529" s="27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  <c r="IV529" s="27"/>
    </row>
    <row r="530" spans="1:256" s="25" customFormat="1" ht="11.25">
      <c r="A530" s="27"/>
      <c r="B530" s="27" t="s">
        <v>1077</v>
      </c>
      <c r="C530" s="30"/>
      <c r="D530" s="30"/>
      <c r="E530" s="30"/>
      <c r="F530" s="30"/>
      <c r="G530" s="30"/>
      <c r="H530" s="30">
        <v>25</v>
      </c>
      <c r="I530" s="30">
        <v>0.1</v>
      </c>
      <c r="J530" s="30" t="s">
        <v>771</v>
      </c>
      <c r="K530" s="30" t="s">
        <v>1079</v>
      </c>
      <c r="L530" s="30"/>
      <c r="M530" s="30"/>
      <c r="N530" s="30"/>
      <c r="O530" s="30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  <c r="IV530" s="27"/>
    </row>
    <row r="531" spans="1:256" s="25" customFormat="1" ht="11.25">
      <c r="A531" s="27"/>
      <c r="B531" s="27" t="s">
        <v>1078</v>
      </c>
      <c r="C531" s="30"/>
      <c r="D531" s="30"/>
      <c r="E531" s="30"/>
      <c r="F531" s="30"/>
      <c r="G531" s="30"/>
      <c r="H531" s="30">
        <v>125</v>
      </c>
      <c r="I531" s="30">
        <v>0.1</v>
      </c>
      <c r="J531" s="30" t="s">
        <v>773</v>
      </c>
      <c r="K531" s="30" t="s">
        <v>1080</v>
      </c>
      <c r="L531" s="30"/>
      <c r="M531" s="30"/>
      <c r="N531" s="30"/>
      <c r="O531" s="30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  <c r="IV531" s="27"/>
    </row>
    <row r="532" spans="1:256" s="25" customFormat="1" ht="11.25">
      <c r="A532" s="27"/>
      <c r="B532" s="27" t="s">
        <v>1081</v>
      </c>
      <c r="C532" s="30"/>
      <c r="D532" s="30"/>
      <c r="E532" s="30"/>
      <c r="F532" s="30"/>
      <c r="G532" s="30"/>
      <c r="H532" s="30">
        <v>25</v>
      </c>
      <c r="I532" s="30">
        <v>0.1</v>
      </c>
      <c r="J532" s="30" t="s">
        <v>771</v>
      </c>
      <c r="K532" s="30" t="s">
        <v>1085</v>
      </c>
      <c r="L532" s="30"/>
      <c r="M532" s="30"/>
      <c r="N532" s="30"/>
      <c r="O532" s="30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  <c r="IV532" s="27"/>
    </row>
    <row r="533" spans="1:256" s="25" customFormat="1" ht="11.25">
      <c r="A533" s="27"/>
      <c r="B533" s="27" t="s">
        <v>1082</v>
      </c>
      <c r="C533" s="30"/>
      <c r="D533" s="30"/>
      <c r="E533" s="30"/>
      <c r="F533" s="30"/>
      <c r="G533" s="30"/>
      <c r="H533" s="30">
        <v>25</v>
      </c>
      <c r="I533" s="30">
        <v>0.1</v>
      </c>
      <c r="J533" s="30" t="s">
        <v>771</v>
      </c>
      <c r="K533" s="30" t="s">
        <v>1084</v>
      </c>
      <c r="L533" s="30"/>
      <c r="M533" s="30"/>
      <c r="N533" s="30"/>
      <c r="O533" s="30" t="s">
        <v>1083</v>
      </c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  <c r="IV533" s="27"/>
    </row>
    <row r="534" spans="1:256" s="25" customFormat="1" ht="11.25">
      <c r="A534" s="27"/>
      <c r="B534" s="27" t="s">
        <v>588</v>
      </c>
      <c r="C534" s="30"/>
      <c r="D534" s="30"/>
      <c r="E534" s="30"/>
      <c r="F534" s="30"/>
      <c r="G534" s="30"/>
      <c r="H534" s="30">
        <v>40</v>
      </c>
      <c r="I534" s="30">
        <v>3</v>
      </c>
      <c r="J534" s="30" t="s">
        <v>771</v>
      </c>
      <c r="K534" s="30" t="s">
        <v>1086</v>
      </c>
      <c r="L534" s="30"/>
      <c r="M534" s="30"/>
      <c r="N534" s="30"/>
      <c r="O534" s="30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  <c r="IV534" s="27"/>
    </row>
    <row r="535" spans="1:256" s="25" customFormat="1" ht="11.25">
      <c r="A535" s="27"/>
      <c r="B535" s="27" t="s">
        <v>589</v>
      </c>
      <c r="C535" s="30"/>
      <c r="D535" s="30"/>
      <c r="E535" s="30"/>
      <c r="F535" s="30"/>
      <c r="G535" s="30"/>
      <c r="H535" s="30">
        <v>40</v>
      </c>
      <c r="I535" s="30">
        <v>3</v>
      </c>
      <c r="J535" s="30" t="s">
        <v>771</v>
      </c>
      <c r="K535" s="30" t="s">
        <v>1086</v>
      </c>
      <c r="L535" s="30"/>
      <c r="M535" s="30"/>
      <c r="N535" s="30"/>
      <c r="O535" s="30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  <c r="IV535" s="27"/>
    </row>
    <row r="536" spans="1:256" s="25" customFormat="1" ht="11.25">
      <c r="A536" s="27"/>
      <c r="B536" s="27" t="s">
        <v>590</v>
      </c>
      <c r="C536" s="30"/>
      <c r="D536" s="30"/>
      <c r="E536" s="30"/>
      <c r="F536" s="30"/>
      <c r="G536" s="30"/>
      <c r="H536" s="30">
        <v>108</v>
      </c>
      <c r="I536" s="30">
        <v>1</v>
      </c>
      <c r="J536" s="30" t="s">
        <v>773</v>
      </c>
      <c r="K536" s="30" t="s">
        <v>1087</v>
      </c>
      <c r="L536" s="30"/>
      <c r="M536" s="30"/>
      <c r="N536" s="30"/>
      <c r="O536" s="30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  <c r="IV536" s="27"/>
    </row>
    <row r="537" spans="1:256" s="25" customFormat="1" ht="11.25">
      <c r="A537" s="27"/>
      <c r="B537" s="27" t="s">
        <v>591</v>
      </c>
      <c r="C537" s="30"/>
      <c r="D537" s="30"/>
      <c r="E537" s="30"/>
      <c r="F537" s="30"/>
      <c r="G537" s="30"/>
      <c r="H537" s="30">
        <v>28</v>
      </c>
      <c r="I537" s="30">
        <v>0.5</v>
      </c>
      <c r="J537" s="30" t="s">
        <v>771</v>
      </c>
      <c r="K537" s="30" t="s">
        <v>1087</v>
      </c>
      <c r="L537" s="30"/>
      <c r="M537" s="30"/>
      <c r="N537" s="30"/>
      <c r="O537" s="30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  <c r="IV537" s="27"/>
    </row>
    <row r="538" spans="1:256" s="25" customFormat="1" ht="11.25">
      <c r="A538" s="27"/>
      <c r="B538" s="27" t="s">
        <v>592</v>
      </c>
      <c r="C538" s="30"/>
      <c r="D538" s="30"/>
      <c r="E538" s="30"/>
      <c r="F538" s="30"/>
      <c r="G538" s="30"/>
      <c r="H538" s="30">
        <v>54</v>
      </c>
      <c r="I538" s="30">
        <v>0.1</v>
      </c>
      <c r="J538" s="30" t="s">
        <v>862</v>
      </c>
      <c r="K538" s="30" t="s">
        <v>1088</v>
      </c>
      <c r="L538" s="30"/>
      <c r="M538" s="30"/>
      <c r="N538" s="30"/>
      <c r="O538" s="30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  <c r="IV538" s="27"/>
    </row>
    <row r="539" spans="1:256" s="25" customFormat="1" ht="11.25">
      <c r="A539" s="27"/>
      <c r="B539" s="27" t="s">
        <v>593</v>
      </c>
      <c r="C539" s="30"/>
      <c r="D539" s="30"/>
      <c r="E539" s="30"/>
      <c r="F539" s="30"/>
      <c r="G539" s="30"/>
      <c r="H539" s="30">
        <v>304</v>
      </c>
      <c r="I539" s="30">
        <v>1</v>
      </c>
      <c r="J539" s="30" t="s">
        <v>1008</v>
      </c>
      <c r="K539" s="30" t="s">
        <v>1089</v>
      </c>
      <c r="L539" s="30"/>
      <c r="M539" s="30"/>
      <c r="N539" s="30"/>
      <c r="O539" s="30" t="s">
        <v>1090</v>
      </c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  <c r="IV539" s="27"/>
    </row>
    <row r="540" spans="1:256" s="25" customFormat="1" ht="11.25">
      <c r="A540" s="27"/>
      <c r="B540" s="27" t="s">
        <v>1091</v>
      </c>
      <c r="C540" s="30"/>
      <c r="D540" s="30"/>
      <c r="E540" s="30"/>
      <c r="F540" s="30"/>
      <c r="G540" s="30"/>
      <c r="H540" s="30">
        <v>18000</v>
      </c>
      <c r="I540" s="30">
        <v>5</v>
      </c>
      <c r="J540" s="30" t="s">
        <v>862</v>
      </c>
      <c r="K540" s="30" t="s">
        <v>1092</v>
      </c>
      <c r="L540" s="30"/>
      <c r="M540" s="30"/>
      <c r="N540" s="30"/>
      <c r="O540" s="30" t="s">
        <v>1093</v>
      </c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  <c r="IV540" s="27"/>
    </row>
    <row r="541" spans="1:256" s="25" customFormat="1" ht="11.25">
      <c r="A541" s="27"/>
      <c r="B541" s="27" t="s">
        <v>1094</v>
      </c>
      <c r="C541" s="30"/>
      <c r="D541" s="30"/>
      <c r="E541" s="30"/>
      <c r="F541" s="30"/>
      <c r="G541" s="30"/>
      <c r="H541" s="30">
        <v>1300</v>
      </c>
      <c r="I541" s="30">
        <v>275</v>
      </c>
      <c r="J541" s="30" t="s">
        <v>862</v>
      </c>
      <c r="K541" s="30" t="s">
        <v>1095</v>
      </c>
      <c r="L541" s="30"/>
      <c r="M541" s="30"/>
      <c r="N541" s="30"/>
      <c r="O541" s="30" t="s">
        <v>1096</v>
      </c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  <c r="IV541" s="27"/>
    </row>
    <row r="542" spans="1:256" s="25" customFormat="1" ht="11.25">
      <c r="A542" s="27"/>
      <c r="B542" s="27" t="s">
        <v>1097</v>
      </c>
      <c r="C542" s="30"/>
      <c r="D542" s="30"/>
      <c r="E542" s="30"/>
      <c r="F542" s="30"/>
      <c r="G542" s="30"/>
      <c r="H542" s="30">
        <v>800</v>
      </c>
      <c r="I542" s="30">
        <v>15</v>
      </c>
      <c r="J542" s="30" t="s">
        <v>771</v>
      </c>
      <c r="K542" s="30" t="s">
        <v>1098</v>
      </c>
      <c r="L542" s="30"/>
      <c r="M542" s="30"/>
      <c r="N542" s="30"/>
      <c r="O542" s="30" t="s">
        <v>1099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  <c r="IV542" s="27"/>
    </row>
    <row r="543" spans="1:256" s="25" customFormat="1" ht="11.25">
      <c r="A543" s="27"/>
      <c r="B543" s="27" t="s">
        <v>1348</v>
      </c>
      <c r="C543" s="30"/>
      <c r="D543" s="30"/>
      <c r="E543" s="30"/>
      <c r="F543" s="30"/>
      <c r="G543" s="30"/>
      <c r="H543" s="30">
        <v>27.4</v>
      </c>
      <c r="I543" s="30">
        <v>7</v>
      </c>
      <c r="J543" s="30" t="s">
        <v>441</v>
      </c>
      <c r="K543" s="30" t="s">
        <v>1100</v>
      </c>
      <c r="L543" s="30"/>
      <c r="M543" s="30"/>
      <c r="N543" s="30"/>
      <c r="O543" s="30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  <c r="IV543" s="27"/>
    </row>
    <row r="544" spans="1:256" s="25" customFormat="1" ht="11.25">
      <c r="A544" s="27"/>
      <c r="B544" s="27" t="s">
        <v>1349</v>
      </c>
      <c r="C544" s="30"/>
      <c r="D544" s="30"/>
      <c r="E544" s="30"/>
      <c r="F544" s="30"/>
      <c r="G544" s="30"/>
      <c r="H544" s="30">
        <v>210</v>
      </c>
      <c r="I544" s="30">
        <v>8</v>
      </c>
      <c r="J544" s="30" t="s">
        <v>771</v>
      </c>
      <c r="K544" s="30" t="s">
        <v>1101</v>
      </c>
      <c r="L544" s="30"/>
      <c r="M544" s="30"/>
      <c r="N544" s="30"/>
      <c r="O544" s="30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  <c r="IV544" s="27"/>
    </row>
    <row r="545" spans="1:256" s="25" customFormat="1" ht="11.25">
      <c r="A545" s="27"/>
      <c r="B545" s="27" t="s">
        <v>1102</v>
      </c>
      <c r="C545" s="30"/>
      <c r="D545" s="30"/>
      <c r="E545" s="30"/>
      <c r="F545" s="30"/>
      <c r="G545" s="30"/>
      <c r="H545" s="30">
        <v>312</v>
      </c>
      <c r="I545" s="30">
        <v>23</v>
      </c>
      <c r="J545" s="30" t="s">
        <v>771</v>
      </c>
      <c r="K545" s="30" t="s">
        <v>1103</v>
      </c>
      <c r="L545" s="30"/>
      <c r="M545" s="30"/>
      <c r="N545" s="30"/>
      <c r="O545" s="30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  <c r="IV545" s="27"/>
    </row>
    <row r="546" spans="1:256" s="25" customFormat="1" ht="11.25">
      <c r="A546" s="27"/>
      <c r="B546" s="27" t="s">
        <v>1104</v>
      </c>
      <c r="C546" s="30"/>
      <c r="D546" s="30"/>
      <c r="E546" s="30"/>
      <c r="F546" s="30"/>
      <c r="G546" s="30"/>
      <c r="H546" s="30">
        <v>110</v>
      </c>
      <c r="I546" s="30">
        <v>20</v>
      </c>
      <c r="J546" s="30" t="s">
        <v>771</v>
      </c>
      <c r="K546" s="30" t="s">
        <v>1105</v>
      </c>
      <c r="L546" s="30"/>
      <c r="M546" s="30"/>
      <c r="N546" s="30"/>
      <c r="O546" s="30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  <c r="IV546" s="27"/>
    </row>
    <row r="547" spans="1:256" s="25" customFormat="1" ht="11.25">
      <c r="A547" s="27"/>
      <c r="B547" s="27" t="s">
        <v>1106</v>
      </c>
      <c r="C547" s="30"/>
      <c r="D547" s="30"/>
      <c r="E547" s="30"/>
      <c r="F547" s="30"/>
      <c r="G547" s="30"/>
      <c r="H547" s="30">
        <v>46</v>
      </c>
      <c r="I547" s="30">
        <v>15</v>
      </c>
      <c r="J547" s="30" t="s">
        <v>771</v>
      </c>
      <c r="K547" s="30" t="s">
        <v>1105</v>
      </c>
      <c r="L547" s="30"/>
      <c r="M547" s="30"/>
      <c r="N547" s="30"/>
      <c r="O547" s="30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  <c r="IV547" s="27"/>
    </row>
    <row r="548" spans="1:256" s="25" customFormat="1" ht="11.25">
      <c r="A548" s="27"/>
      <c r="B548" s="27" t="s">
        <v>1107</v>
      </c>
      <c r="C548" s="30"/>
      <c r="D548" s="30"/>
      <c r="E548" s="30"/>
      <c r="F548" s="30"/>
      <c r="G548" s="30"/>
      <c r="H548" s="30">
        <v>346</v>
      </c>
      <c r="I548" s="30">
        <v>1250</v>
      </c>
      <c r="J548" s="30" t="s">
        <v>771</v>
      </c>
      <c r="K548" s="30" t="s">
        <v>1108</v>
      </c>
      <c r="L548" s="30"/>
      <c r="M548" s="30"/>
      <c r="N548" s="30"/>
      <c r="O548" s="30" t="s">
        <v>1109</v>
      </c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  <c r="IV548" s="27"/>
    </row>
    <row r="549" spans="1:256" s="25" customFormat="1" ht="11.25">
      <c r="A549" s="27"/>
      <c r="B549" s="27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  <c r="IV549" s="27"/>
    </row>
    <row r="550" spans="1:256" s="25" customFormat="1" ht="11.25">
      <c r="A550" s="27"/>
      <c r="B550" s="27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  <c r="IV550" s="27"/>
    </row>
    <row r="551" spans="1:256" s="25" customFormat="1" ht="11.25">
      <c r="A551" s="27"/>
      <c r="B551" s="27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  <c r="IV551" s="27"/>
    </row>
    <row r="552" spans="1:256" s="25" customFormat="1" ht="11.25">
      <c r="A552" s="27"/>
      <c r="B552" s="27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  <c r="IV552" s="27"/>
    </row>
    <row r="553" spans="1:256" s="25" customFormat="1" ht="11.25">
      <c r="A553" s="27"/>
      <c r="B553" s="27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  <c r="IV553" s="27"/>
    </row>
    <row r="554" spans="1:256" s="25" customFormat="1" ht="11.25">
      <c r="A554" s="27"/>
      <c r="B554" s="27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  <c r="IV554" s="27"/>
    </row>
    <row r="555" spans="1:256" s="25" customFormat="1" ht="11.25">
      <c r="A555" s="27"/>
      <c r="B555" s="27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  <c r="IV555" s="27"/>
    </row>
    <row r="556" spans="1:256" s="25" customFormat="1" ht="11.25">
      <c r="A556" s="27"/>
      <c r="B556" s="27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  <c r="IV556" s="27"/>
    </row>
    <row r="557" spans="1:256" s="25" customFormat="1" ht="11.25">
      <c r="A557" s="27"/>
      <c r="B557" s="27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  <c r="IV557" s="27"/>
    </row>
    <row r="558" spans="1:256" s="25" customFormat="1" ht="11.25">
      <c r="A558" s="27" t="s">
        <v>594</v>
      </c>
      <c r="B558" s="27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  <c r="IV558" s="27"/>
    </row>
    <row r="559" spans="1:256" s="25" customFormat="1" ht="11.25">
      <c r="A559" s="27"/>
      <c r="B559" s="27" t="s">
        <v>1118</v>
      </c>
      <c r="C559" s="30"/>
      <c r="D559" s="30"/>
      <c r="E559" s="30"/>
      <c r="F559" s="30"/>
      <c r="G559" s="30"/>
      <c r="H559" s="30">
        <v>1255</v>
      </c>
      <c r="I559" s="30">
        <v>0.1</v>
      </c>
      <c r="J559" s="30" t="s">
        <v>771</v>
      </c>
      <c r="K559" s="30" t="s">
        <v>1044</v>
      </c>
      <c r="L559" s="30"/>
      <c r="M559" s="30"/>
      <c r="N559" s="30"/>
      <c r="O559" s="30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  <c r="IV559" s="27"/>
    </row>
    <row r="560" spans="1:256" s="25" customFormat="1" ht="11.25">
      <c r="A560" s="27"/>
      <c r="B560" s="27" t="s">
        <v>595</v>
      </c>
      <c r="C560" s="30"/>
      <c r="D560" s="30"/>
      <c r="E560" s="30"/>
      <c r="F560" s="30"/>
      <c r="G560" s="30"/>
      <c r="H560" s="30">
        <v>16525</v>
      </c>
      <c r="I560" s="30">
        <v>1.5</v>
      </c>
      <c r="J560" s="30" t="s">
        <v>1008</v>
      </c>
      <c r="K560" s="30" t="s">
        <v>1045</v>
      </c>
      <c r="L560" s="30" t="s">
        <v>1046</v>
      </c>
      <c r="M560" s="30"/>
      <c r="N560" s="30"/>
      <c r="O560" s="30" t="s">
        <v>1047</v>
      </c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  <c r="IV560" s="27"/>
    </row>
    <row r="561" spans="1:256" s="25" customFormat="1" ht="11.25">
      <c r="A561" s="27"/>
      <c r="B561" s="27" t="s">
        <v>596</v>
      </c>
      <c r="C561" s="30"/>
      <c r="D561" s="30"/>
      <c r="E561" s="30"/>
      <c r="F561" s="30"/>
      <c r="G561" s="30"/>
      <c r="H561" s="30">
        <v>25685</v>
      </c>
      <c r="I561" s="30">
        <v>1</v>
      </c>
      <c r="J561" s="30" t="s">
        <v>1008</v>
      </c>
      <c r="K561" s="30" t="s">
        <v>1045</v>
      </c>
      <c r="L561" s="30" t="s">
        <v>1046</v>
      </c>
      <c r="M561" s="30"/>
      <c r="N561" s="30"/>
      <c r="O561" s="30" t="s">
        <v>1047</v>
      </c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  <c r="IV561" s="27"/>
    </row>
    <row r="562" spans="1:256" s="25" customFormat="1" ht="11.25">
      <c r="A562" s="27"/>
      <c r="B562" s="27" t="s">
        <v>808</v>
      </c>
      <c r="C562" s="30"/>
      <c r="D562" s="30"/>
      <c r="E562" s="30"/>
      <c r="F562" s="30"/>
      <c r="G562" s="30"/>
      <c r="H562" s="30">
        <v>747.2</v>
      </c>
      <c r="I562" s="30">
        <v>20</v>
      </c>
      <c r="J562" s="30" t="s">
        <v>773</v>
      </c>
      <c r="K562" s="30" t="s">
        <v>1048</v>
      </c>
      <c r="L562" s="30"/>
      <c r="M562" s="30"/>
      <c r="N562" s="30"/>
      <c r="O562" s="30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  <c r="IV562" s="27"/>
    </row>
    <row r="563" spans="1:256" s="25" customFormat="1" ht="11.25">
      <c r="A563" s="27"/>
      <c r="B563" s="27" t="s">
        <v>809</v>
      </c>
      <c r="C563" s="30"/>
      <c r="D563" s="30"/>
      <c r="E563" s="30"/>
      <c r="F563" s="30"/>
      <c r="G563" s="30"/>
      <c r="H563" s="30">
        <v>100</v>
      </c>
      <c r="I563" s="30">
        <v>15</v>
      </c>
      <c r="J563" s="30" t="s">
        <v>406</v>
      </c>
      <c r="K563" s="30"/>
      <c r="L563" s="30"/>
      <c r="M563" s="30"/>
      <c r="N563" s="30"/>
      <c r="O563" s="30" t="s">
        <v>1049</v>
      </c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  <c r="IV563" s="27"/>
    </row>
    <row r="564" spans="1:256" s="25" customFormat="1" ht="11.25">
      <c r="A564" s="27"/>
      <c r="B564" s="27" t="s">
        <v>810</v>
      </c>
      <c r="C564" s="30"/>
      <c r="D564" s="30"/>
      <c r="E564" s="30"/>
      <c r="F564" s="30"/>
      <c r="G564" s="30"/>
      <c r="H564" s="30">
        <v>52</v>
      </c>
      <c r="I564" s="30">
        <v>15</v>
      </c>
      <c r="J564" s="30" t="s">
        <v>406</v>
      </c>
      <c r="K564" s="30"/>
      <c r="L564" s="30"/>
      <c r="M564" s="30"/>
      <c r="N564" s="30"/>
      <c r="O564" s="30" t="s">
        <v>1049</v>
      </c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  <c r="IV564" s="27"/>
    </row>
    <row r="565" spans="1:256" s="25" customFormat="1" ht="11.25">
      <c r="A565" s="27"/>
      <c r="B565" s="27" t="s">
        <v>811</v>
      </c>
      <c r="C565" s="30"/>
      <c r="D565" s="30"/>
      <c r="E565" s="30"/>
      <c r="F565" s="30"/>
      <c r="G565" s="30"/>
      <c r="H565" s="30">
        <v>22.8</v>
      </c>
      <c r="I565" s="30">
        <v>0.25</v>
      </c>
      <c r="J565" s="30" t="s">
        <v>406</v>
      </c>
      <c r="K565" s="30"/>
      <c r="L565" s="30"/>
      <c r="M565" s="30"/>
      <c r="N565" s="30"/>
      <c r="O565" s="30" t="s">
        <v>1050</v>
      </c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  <c r="IV565" s="27"/>
    </row>
    <row r="566" spans="1:256" s="25" customFormat="1" ht="11.25">
      <c r="A566" s="27"/>
      <c r="B566" s="27" t="s">
        <v>812</v>
      </c>
      <c r="C566" s="30"/>
      <c r="D566" s="30"/>
      <c r="E566" s="30"/>
      <c r="F566" s="30"/>
      <c r="G566" s="30"/>
      <c r="H566" s="30">
        <v>92</v>
      </c>
      <c r="I566" s="30">
        <v>0.3</v>
      </c>
      <c r="J566" s="30" t="s">
        <v>771</v>
      </c>
      <c r="K566" s="30"/>
      <c r="L566" s="30"/>
      <c r="M566" s="30"/>
      <c r="N566" s="30"/>
      <c r="O566" s="30" t="s">
        <v>1051</v>
      </c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  <c r="IV566" s="27"/>
    </row>
    <row r="567" spans="1:256" s="25" customFormat="1" ht="11.25">
      <c r="A567" s="27"/>
      <c r="B567" s="27" t="s">
        <v>813</v>
      </c>
      <c r="C567" s="30"/>
      <c r="D567" s="30"/>
      <c r="E567" s="30"/>
      <c r="F567" s="30"/>
      <c r="G567" s="30"/>
      <c r="H567" s="30">
        <v>30</v>
      </c>
      <c r="I567" s="30">
        <v>2</v>
      </c>
      <c r="J567" s="30" t="s">
        <v>406</v>
      </c>
      <c r="K567" s="30"/>
      <c r="L567" s="30"/>
      <c r="M567" s="30"/>
      <c r="N567" s="30"/>
      <c r="O567" s="30" t="s">
        <v>1053</v>
      </c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  <c r="IV567" s="27"/>
    </row>
    <row r="568" spans="1:256" s="25" customFormat="1" ht="11.25">
      <c r="A568" s="27"/>
      <c r="B568" s="27" t="s">
        <v>814</v>
      </c>
      <c r="C568" s="30"/>
      <c r="D568" s="30"/>
      <c r="E568" s="30"/>
      <c r="F568" s="30"/>
      <c r="G568" s="30"/>
      <c r="H568" s="30">
        <v>0.2</v>
      </c>
      <c r="I568" s="30">
        <v>0.05</v>
      </c>
      <c r="J568" s="30" t="s">
        <v>406</v>
      </c>
      <c r="K568" s="30"/>
      <c r="L568" s="30"/>
      <c r="M568" s="30"/>
      <c r="N568" s="30"/>
      <c r="O568" s="30" t="s">
        <v>1052</v>
      </c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  <c r="IV568" s="27"/>
    </row>
    <row r="569" spans="1:256" s="25" customFormat="1" ht="11.25">
      <c r="A569" s="27"/>
      <c r="B569" s="27" t="s">
        <v>815</v>
      </c>
      <c r="C569" s="30"/>
      <c r="D569" s="30"/>
      <c r="E569" s="30"/>
      <c r="F569" s="30"/>
      <c r="G569" s="30"/>
      <c r="H569" s="30">
        <v>154</v>
      </c>
      <c r="I569" s="30">
        <v>30</v>
      </c>
      <c r="J569" s="30" t="s">
        <v>771</v>
      </c>
      <c r="K569" s="30"/>
      <c r="L569" s="30"/>
      <c r="M569" s="30"/>
      <c r="N569" s="30"/>
      <c r="O569" s="30" t="s">
        <v>1054</v>
      </c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  <c r="IV569" s="27"/>
    </row>
    <row r="570" spans="1:256" s="25" customFormat="1" ht="11.25">
      <c r="A570" s="27"/>
      <c r="B570" s="27" t="s">
        <v>816</v>
      </c>
      <c r="C570" s="30"/>
      <c r="D570" s="30"/>
      <c r="E570" s="30"/>
      <c r="F570" s="30"/>
      <c r="G570" s="30"/>
      <c r="H570" s="30">
        <v>60</v>
      </c>
      <c r="I570" s="30">
        <v>2</v>
      </c>
      <c r="J570" s="30" t="s">
        <v>771</v>
      </c>
      <c r="K570" s="30"/>
      <c r="L570" s="30"/>
      <c r="M570" s="30"/>
      <c r="N570" s="30"/>
      <c r="O570" s="30" t="s">
        <v>1055</v>
      </c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  <c r="IV570" s="27"/>
    </row>
    <row r="571" spans="1:256" s="25" customFormat="1" ht="11.25">
      <c r="A571" s="27"/>
      <c r="B571" s="27" t="s">
        <v>817</v>
      </c>
      <c r="C571" s="30"/>
      <c r="D571" s="30"/>
      <c r="E571" s="30"/>
      <c r="F571" s="30"/>
      <c r="G571" s="30"/>
      <c r="H571" s="30">
        <v>64</v>
      </c>
      <c r="I571" s="30">
        <v>5</v>
      </c>
      <c r="J571" s="30" t="s">
        <v>771</v>
      </c>
      <c r="K571" s="30"/>
      <c r="L571" s="30"/>
      <c r="M571" s="30"/>
      <c r="N571" s="30"/>
      <c r="O571" s="30" t="s">
        <v>1056</v>
      </c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  <c r="IV571" s="27"/>
    </row>
    <row r="572" spans="1:256" s="25" customFormat="1" ht="11.25">
      <c r="A572" s="27"/>
      <c r="B572" s="27" t="s">
        <v>818</v>
      </c>
      <c r="C572" s="30"/>
      <c r="D572" s="30"/>
      <c r="E572" s="30"/>
      <c r="F572" s="30"/>
      <c r="G572" s="30"/>
      <c r="H572" s="30">
        <v>80</v>
      </c>
      <c r="I572" s="30">
        <v>0.5</v>
      </c>
      <c r="J572" s="30" t="s">
        <v>773</v>
      </c>
      <c r="K572" s="30"/>
      <c r="L572" s="30"/>
      <c r="M572" s="30"/>
      <c r="N572" s="30"/>
      <c r="O572" s="30" t="s">
        <v>1057</v>
      </c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  <c r="IV572" s="27"/>
    </row>
    <row r="573" spans="1:256" s="25" customFormat="1" ht="11.25">
      <c r="A573" s="27"/>
      <c r="B573" s="27" t="s">
        <v>819</v>
      </c>
      <c r="C573" s="30"/>
      <c r="D573" s="30"/>
      <c r="E573" s="30"/>
      <c r="F573" s="30"/>
      <c r="G573" s="30"/>
      <c r="H573" s="30">
        <v>7.2</v>
      </c>
      <c r="I573" s="30">
        <v>0.25</v>
      </c>
      <c r="J573" s="30" t="s">
        <v>771</v>
      </c>
      <c r="K573" s="30"/>
      <c r="L573" s="30"/>
      <c r="M573" s="30"/>
      <c r="N573" s="30"/>
      <c r="O573" s="30" t="s">
        <v>1058</v>
      </c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  <c r="IV573" s="27"/>
    </row>
    <row r="574" spans="1:256" s="25" customFormat="1" ht="11.25">
      <c r="A574" s="27"/>
      <c r="B574" s="27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  <c r="IV574" s="27"/>
    </row>
    <row r="575" spans="1:256" s="25" customFormat="1" ht="11.25">
      <c r="A575" s="27"/>
      <c r="B575" s="27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  <c r="IV575" s="27"/>
    </row>
    <row r="576" spans="1:256" s="25" customFormat="1" ht="11.25">
      <c r="A576" s="27"/>
      <c r="B576" s="27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  <c r="IV576" s="27"/>
    </row>
    <row r="577" spans="1:256" s="25" customFormat="1" ht="11.25">
      <c r="A577" s="27"/>
      <c r="B577" s="27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  <c r="IV577" s="27"/>
    </row>
    <row r="578" spans="1:256" s="25" customFormat="1" ht="11.25">
      <c r="A578" s="27"/>
      <c r="B578" s="27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  <c r="IV578" s="27"/>
    </row>
    <row r="579" spans="1:256" s="25" customFormat="1" ht="11.25">
      <c r="A579" s="27"/>
      <c r="B579" s="27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  <c r="IV579" s="27"/>
    </row>
    <row r="580" spans="1:256" s="25" customFormat="1" ht="11.25">
      <c r="A580" s="27" t="s">
        <v>597</v>
      </c>
      <c r="B580" s="27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  <c r="IV580" s="27"/>
    </row>
    <row r="581" spans="1:256" s="25" customFormat="1" ht="11.25">
      <c r="A581" s="27"/>
      <c r="B581" s="27" t="s">
        <v>1193</v>
      </c>
      <c r="C581" s="30"/>
      <c r="D581" s="30"/>
      <c r="E581" s="30"/>
      <c r="F581" s="30"/>
      <c r="G581" s="30"/>
      <c r="H581" s="30">
        <v>20</v>
      </c>
      <c r="I581" s="30">
        <v>1</v>
      </c>
      <c r="J581" s="30"/>
      <c r="K581" s="30"/>
      <c r="L581" s="30"/>
      <c r="M581" s="30"/>
      <c r="N581" s="30"/>
      <c r="O581" s="30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  <c r="IV581" s="27"/>
    </row>
    <row r="582" spans="1:256" s="25" customFormat="1" ht="11.25">
      <c r="A582" s="27"/>
      <c r="B582" s="27" t="s">
        <v>598</v>
      </c>
      <c r="C582" s="30"/>
      <c r="D582" s="30"/>
      <c r="E582" s="30"/>
      <c r="F582" s="30"/>
      <c r="G582" s="30"/>
      <c r="H582" s="30">
        <v>15</v>
      </c>
      <c r="I582" s="30">
        <v>1</v>
      </c>
      <c r="J582" s="30"/>
      <c r="K582" s="30" t="s">
        <v>1203</v>
      </c>
      <c r="L582" s="30"/>
      <c r="M582" s="30"/>
      <c r="N582" s="30"/>
      <c r="O582" s="30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  <c r="IV582" s="27"/>
    </row>
    <row r="583" spans="1:256" s="25" customFormat="1" ht="11.25">
      <c r="A583" s="27"/>
      <c r="B583" s="27" t="s">
        <v>1194</v>
      </c>
      <c r="C583" s="30"/>
      <c r="D583" s="30"/>
      <c r="E583" s="30"/>
      <c r="F583" s="30"/>
      <c r="G583" s="30"/>
      <c r="H583" s="30">
        <v>50</v>
      </c>
      <c r="I583" s="30">
        <v>3</v>
      </c>
      <c r="J583" s="30"/>
      <c r="K583" s="30"/>
      <c r="L583" s="30"/>
      <c r="M583" s="30"/>
      <c r="N583" s="30"/>
      <c r="O583" s="30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  <c r="IV583" s="27"/>
    </row>
    <row r="584" spans="1:256" s="25" customFormat="1" ht="11.25">
      <c r="A584" s="27"/>
      <c r="B584" s="27" t="s">
        <v>753</v>
      </c>
      <c r="C584" s="30"/>
      <c r="D584" s="30"/>
      <c r="E584" s="30"/>
      <c r="F584" s="30"/>
      <c r="G584" s="30"/>
      <c r="H584" s="30">
        <v>0.2</v>
      </c>
      <c r="I584" s="30">
        <v>2</v>
      </c>
      <c r="J584" s="30" t="s">
        <v>406</v>
      </c>
      <c r="K584" s="30" t="s">
        <v>1195</v>
      </c>
      <c r="L584" s="30"/>
      <c r="M584" s="30"/>
      <c r="N584" s="30">
        <v>20</v>
      </c>
      <c r="O584" s="30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  <c r="IV584" s="27"/>
    </row>
    <row r="585" spans="1:256" s="25" customFormat="1" ht="11.25">
      <c r="A585" s="27"/>
      <c r="B585" s="27" t="s">
        <v>754</v>
      </c>
      <c r="C585" s="30"/>
      <c r="D585" s="30"/>
      <c r="E585" s="30"/>
      <c r="F585" s="30"/>
      <c r="G585" s="30"/>
      <c r="H585" s="30">
        <v>18</v>
      </c>
      <c r="I585" s="30">
        <v>45</v>
      </c>
      <c r="J585" s="30" t="s">
        <v>771</v>
      </c>
      <c r="K585" s="30" t="s">
        <v>1197</v>
      </c>
      <c r="L585" s="30"/>
      <c r="M585" s="30"/>
      <c r="N585" s="30"/>
      <c r="O585" s="30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  <c r="IV585" s="27"/>
    </row>
    <row r="586" spans="1:256" s="25" customFormat="1" ht="11.25">
      <c r="A586" s="27"/>
      <c r="B586" s="27" t="s">
        <v>756</v>
      </c>
      <c r="C586" s="30"/>
      <c r="D586" s="30"/>
      <c r="E586" s="30"/>
      <c r="F586" s="30"/>
      <c r="G586" s="30"/>
      <c r="H586" s="30">
        <v>2.6</v>
      </c>
      <c r="I586" s="30">
        <v>4</v>
      </c>
      <c r="J586" s="30" t="s">
        <v>771</v>
      </c>
      <c r="K586" s="30" t="s">
        <v>1196</v>
      </c>
      <c r="L586" s="30"/>
      <c r="M586" s="30"/>
      <c r="N586" s="30"/>
      <c r="O586" s="30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  <c r="IV586" s="27"/>
    </row>
    <row r="587" spans="1:256" s="25" customFormat="1" ht="11.25">
      <c r="A587" s="27"/>
      <c r="B587" s="27" t="s">
        <v>1198</v>
      </c>
      <c r="C587" s="30"/>
      <c r="D587" s="30"/>
      <c r="E587" s="30"/>
      <c r="F587" s="30"/>
      <c r="G587" s="30"/>
      <c r="H587" s="30">
        <v>2.4</v>
      </c>
      <c r="I587" s="30">
        <v>4</v>
      </c>
      <c r="J587" s="30" t="s">
        <v>406</v>
      </c>
      <c r="K587" s="30"/>
      <c r="L587" s="30"/>
      <c r="M587" s="30"/>
      <c r="N587" s="30"/>
      <c r="O587" s="30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  <c r="IV587" s="27"/>
    </row>
    <row r="588" spans="1:256" s="25" customFormat="1" ht="11.25">
      <c r="A588" s="27"/>
      <c r="B588" s="27" t="s">
        <v>1199</v>
      </c>
      <c r="C588" s="30"/>
      <c r="D588" s="30"/>
      <c r="E588" s="30"/>
      <c r="F588" s="30"/>
      <c r="G588" s="30"/>
      <c r="H588" s="30">
        <v>4.8</v>
      </c>
      <c r="I588" s="30">
        <v>0.2</v>
      </c>
      <c r="J588" s="30" t="s">
        <v>771</v>
      </c>
      <c r="K588" s="30"/>
      <c r="L588" s="30"/>
      <c r="M588" s="30"/>
      <c r="N588" s="30"/>
      <c r="O588" s="30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  <c r="IV588" s="27"/>
    </row>
    <row r="589" spans="1:256" s="25" customFormat="1" ht="11.25">
      <c r="A589" s="27"/>
      <c r="B589" s="27" t="s">
        <v>757</v>
      </c>
      <c r="C589" s="30"/>
      <c r="D589" s="30"/>
      <c r="E589" s="30"/>
      <c r="F589" s="30"/>
      <c r="G589" s="30"/>
      <c r="H589" s="30">
        <v>1.2</v>
      </c>
      <c r="I589" s="30">
        <v>3</v>
      </c>
      <c r="J589" s="30" t="s">
        <v>406</v>
      </c>
      <c r="K589" s="30" t="s">
        <v>1200</v>
      </c>
      <c r="L589" s="30"/>
      <c r="M589" s="30"/>
      <c r="N589" s="30" t="s">
        <v>1202</v>
      </c>
      <c r="O589" s="30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  <c r="IV589" s="27"/>
    </row>
    <row r="590" spans="1:256" s="25" customFormat="1" ht="11.25">
      <c r="A590" s="27"/>
      <c r="B590" s="27" t="s">
        <v>758</v>
      </c>
      <c r="C590" s="30"/>
      <c r="D590" s="30"/>
      <c r="E590" s="30"/>
      <c r="F590" s="30"/>
      <c r="G590" s="30"/>
      <c r="H590" s="30">
        <v>0.4</v>
      </c>
      <c r="I590" s="30">
        <v>0.01</v>
      </c>
      <c r="J590" s="30" t="s">
        <v>406</v>
      </c>
      <c r="K590" s="30" t="s">
        <v>1201</v>
      </c>
      <c r="L590" s="30"/>
      <c r="M590" s="30"/>
      <c r="N590" s="30">
        <v>20</v>
      </c>
      <c r="O590" s="30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  <c r="IV590" s="27"/>
    </row>
    <row r="591" spans="1:256" s="25" customFormat="1" ht="11.25">
      <c r="A591" s="27"/>
      <c r="B591" s="27" t="s">
        <v>759</v>
      </c>
      <c r="C591" s="30"/>
      <c r="D591" s="30"/>
      <c r="E591" s="30"/>
      <c r="F591" s="30"/>
      <c r="G591" s="30"/>
      <c r="H591" s="30">
        <v>7.4</v>
      </c>
      <c r="I591" s="30">
        <v>20</v>
      </c>
      <c r="J591" s="30" t="s">
        <v>406</v>
      </c>
      <c r="K591" s="30"/>
      <c r="L591" s="30"/>
      <c r="M591" s="30"/>
      <c r="N591" s="30"/>
      <c r="O591" s="30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  <c r="IV591" s="27"/>
    </row>
    <row r="592" spans="1:256" s="25" customFormat="1" ht="11.25">
      <c r="A592" s="27"/>
      <c r="B592" s="27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  <c r="IV592" s="27"/>
    </row>
    <row r="593" spans="1:256" s="25" customFormat="1" ht="11.25">
      <c r="A593" s="27"/>
      <c r="B593" s="27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  <c r="IV593" s="27"/>
    </row>
    <row r="594" spans="1:256" s="25" customFormat="1" ht="11.25">
      <c r="A594" s="27"/>
      <c r="B594" s="27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  <c r="IV594" s="27"/>
    </row>
    <row r="595" spans="1:256" s="25" customFormat="1" ht="11.25">
      <c r="A595" s="27"/>
      <c r="B595" s="27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  <c r="IV595" s="27"/>
    </row>
    <row r="596" spans="1:256" s="25" customFormat="1" ht="11.25">
      <c r="A596" s="27"/>
      <c r="B596" s="27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  <c r="IV596" s="27"/>
    </row>
    <row r="597" spans="1:256" s="25" customFormat="1" ht="11.25">
      <c r="A597" s="27"/>
      <c r="B597" s="27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  <c r="IV597" s="27"/>
    </row>
    <row r="598" spans="1:256" s="25" customFormat="1" ht="11.25">
      <c r="A598" s="27"/>
      <c r="B598" s="27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  <c r="IV598" s="27"/>
    </row>
    <row r="599" spans="1:256" s="25" customFormat="1" ht="11.25">
      <c r="A599" s="27"/>
      <c r="B599" s="27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  <c r="IV599" s="27"/>
    </row>
    <row r="600" spans="1:256" s="25" customFormat="1" ht="11.25">
      <c r="A600" s="27"/>
      <c r="B600" s="27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  <c r="IV600" s="27"/>
    </row>
    <row r="601" spans="1:256" s="25" customFormat="1" ht="11.25">
      <c r="A601" s="27"/>
      <c r="B601" s="27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  <c r="IV601" s="27"/>
    </row>
    <row r="602" spans="1:256" s="25" customFormat="1" ht="11.25">
      <c r="A602" s="27"/>
      <c r="B602" s="27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  <c r="IV602" s="27"/>
    </row>
    <row r="603" spans="1:256" s="25" customFormat="1" ht="11.25">
      <c r="A603" s="27"/>
      <c r="B603" s="27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  <c r="IV603" s="27"/>
    </row>
    <row r="604" spans="1:256" s="25" customFormat="1" ht="11.25">
      <c r="A604" s="27"/>
      <c r="B604" s="27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  <c r="IV604" s="27"/>
    </row>
    <row r="605" spans="1:256" s="25" customFormat="1" ht="11.25">
      <c r="A605" s="27"/>
      <c r="B605" s="27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  <c r="IV605" s="27"/>
    </row>
    <row r="606" spans="1:256" s="25" customFormat="1" ht="11.25">
      <c r="A606" s="27"/>
      <c r="B606" s="27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  <c r="IV606" s="27"/>
    </row>
    <row r="607" spans="1:256" s="25" customFormat="1" ht="11.25">
      <c r="A607" s="27"/>
      <c r="B607" s="27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  <c r="IV607" s="27"/>
    </row>
    <row r="608" spans="1:256" s="25" customFormat="1" ht="11.25">
      <c r="A608" s="27"/>
      <c r="B608" s="27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  <c r="IV608" s="27"/>
    </row>
    <row r="609" spans="1:256" s="25" customFormat="1" ht="11.25">
      <c r="A609" s="27"/>
      <c r="B609" s="27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  <c r="IV609" s="27"/>
    </row>
    <row r="610" spans="1:256" s="25" customFormat="1" ht="11.25">
      <c r="A610" s="27"/>
      <c r="B610" s="27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  <c r="IV610" s="27"/>
    </row>
    <row r="611" spans="1:256" s="25" customFormat="1" ht="11.25">
      <c r="A611" s="27"/>
      <c r="B611" s="27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  <c r="IV611" s="27"/>
    </row>
    <row r="612" spans="1:256" s="25" customFormat="1" ht="11.25">
      <c r="A612" s="27"/>
      <c r="B612" s="27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  <c r="IV612" s="27"/>
    </row>
    <row r="613" spans="1:256" s="25" customFormat="1" ht="11.25">
      <c r="A613" s="27"/>
      <c r="B613" s="27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  <c r="IV613" s="27"/>
    </row>
    <row r="614" spans="1:256" s="25" customFormat="1" ht="11.25">
      <c r="A614" s="27"/>
      <c r="B614" s="27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  <c r="IV614" s="27"/>
    </row>
    <row r="615" spans="1:256" s="25" customFormat="1" ht="11.25">
      <c r="A615" s="27"/>
      <c r="B615" s="27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  <c r="IV615" s="27"/>
    </row>
    <row r="616" spans="1:256" s="25" customFormat="1" ht="11.25">
      <c r="A616" s="27"/>
      <c r="B616" s="27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  <c r="IV616" s="27"/>
    </row>
    <row r="617" spans="1:256" s="25" customFormat="1" ht="11.25">
      <c r="A617" s="27"/>
      <c r="B617" s="27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  <c r="IV617" s="27"/>
    </row>
    <row r="618" spans="1:256" s="25" customFormat="1" ht="11.25">
      <c r="A618" s="27"/>
      <c r="B618" s="27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  <c r="IV618" s="27"/>
    </row>
    <row r="619" spans="1:256" s="25" customFormat="1" ht="11.25">
      <c r="A619" s="27"/>
      <c r="B619" s="27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  <c r="IV619" s="27"/>
    </row>
    <row r="620" spans="1:256" s="25" customFormat="1" ht="11.25">
      <c r="A620" s="27" t="s">
        <v>599</v>
      </c>
      <c r="B620" s="27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  <c r="IV620" s="27"/>
    </row>
    <row r="621" spans="1:256" s="25" customFormat="1" ht="11.25">
      <c r="A621" s="27"/>
      <c r="B621" s="27" t="s">
        <v>1207</v>
      </c>
      <c r="C621" s="30"/>
      <c r="D621" s="30"/>
      <c r="E621" s="30"/>
      <c r="F621" s="30"/>
      <c r="G621" s="30"/>
      <c r="H621" s="30">
        <v>50</v>
      </c>
      <c r="I621" s="30">
        <v>1</v>
      </c>
      <c r="J621" s="30" t="s">
        <v>862</v>
      </c>
      <c r="K621" s="30" t="s">
        <v>1204</v>
      </c>
      <c r="L621" s="30"/>
      <c r="M621" s="30"/>
      <c r="N621" s="30"/>
      <c r="O621" s="30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  <c r="IV621" s="27"/>
    </row>
    <row r="622" spans="1:256" s="25" customFormat="1" ht="11.25">
      <c r="A622" s="27"/>
      <c r="B622" s="27" t="s">
        <v>1208</v>
      </c>
      <c r="C622" s="30"/>
      <c r="D622" s="30"/>
      <c r="E622" s="30"/>
      <c r="F622" s="30"/>
      <c r="G622" s="30"/>
      <c r="H622" s="30">
        <v>50</v>
      </c>
      <c r="I622" s="30">
        <v>1</v>
      </c>
      <c r="J622" s="30" t="s">
        <v>862</v>
      </c>
      <c r="K622" s="30" t="s">
        <v>1205</v>
      </c>
      <c r="L622" s="30"/>
      <c r="M622" s="30"/>
      <c r="N622" s="30"/>
      <c r="O622" s="30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  <c r="IV622" s="27"/>
    </row>
    <row r="623" spans="1:256" s="25" customFormat="1" ht="11.25">
      <c r="A623" s="27"/>
      <c r="B623" s="27" t="s">
        <v>1209</v>
      </c>
      <c r="C623" s="30"/>
      <c r="D623" s="30"/>
      <c r="E623" s="30"/>
      <c r="F623" s="30"/>
      <c r="G623" s="30"/>
      <c r="H623" s="30">
        <v>50</v>
      </c>
      <c r="I623" s="30">
        <v>0.5</v>
      </c>
      <c r="J623" s="30" t="s">
        <v>406</v>
      </c>
      <c r="K623" s="30"/>
      <c r="L623" s="30"/>
      <c r="M623" s="30"/>
      <c r="N623" s="30"/>
      <c r="O623" s="30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  <c r="IV623" s="27"/>
    </row>
    <row r="624" spans="1:256" s="25" customFormat="1" ht="11.25">
      <c r="A624" s="27"/>
      <c r="B624" s="27" t="s">
        <v>1206</v>
      </c>
      <c r="C624" s="30"/>
      <c r="D624" s="30"/>
      <c r="E624" s="30"/>
      <c r="F624" s="30"/>
      <c r="G624" s="30"/>
      <c r="H624" s="30">
        <v>50</v>
      </c>
      <c r="I624" s="30">
        <v>1</v>
      </c>
      <c r="J624" s="30" t="s">
        <v>862</v>
      </c>
      <c r="K624" s="30"/>
      <c r="L624" s="30"/>
      <c r="M624" s="30"/>
      <c r="N624" s="30"/>
      <c r="O624" s="30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  <c r="IV624" s="27"/>
    </row>
    <row r="625" spans="1:256" s="25" customFormat="1" ht="11.25">
      <c r="A625" s="27"/>
      <c r="B625" s="27" t="s">
        <v>1210</v>
      </c>
      <c r="C625" s="30"/>
      <c r="D625" s="30"/>
      <c r="E625" s="30"/>
      <c r="F625" s="30"/>
      <c r="G625" s="30"/>
      <c r="H625" s="30">
        <v>175</v>
      </c>
      <c r="I625" s="30">
        <v>1</v>
      </c>
      <c r="J625" s="30" t="s">
        <v>771</v>
      </c>
      <c r="K625" s="30" t="s">
        <v>1211</v>
      </c>
      <c r="L625" s="30"/>
      <c r="M625" s="30"/>
      <c r="N625" s="30"/>
      <c r="O625" s="30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  <c r="IV625" s="27"/>
    </row>
    <row r="626" spans="1:256" s="25" customFormat="1" ht="11.25">
      <c r="A626" s="27"/>
      <c r="B626" s="27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  <c r="IV626" s="27"/>
    </row>
    <row r="627" spans="1:256" s="25" customFormat="1" ht="11.25">
      <c r="A627" s="27"/>
      <c r="B627" s="27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  <c r="IV627" s="27"/>
    </row>
    <row r="628" spans="1:256" s="25" customFormat="1" ht="11.25">
      <c r="A628" s="27"/>
      <c r="B628" s="27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  <c r="IV628" s="27"/>
    </row>
    <row r="629" spans="1:256" s="25" customFormat="1" ht="11.25">
      <c r="A629" s="27"/>
      <c r="B629" s="27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  <c r="IV629" s="27"/>
    </row>
    <row r="630" spans="1:256" s="25" customFormat="1" ht="11.25">
      <c r="A630" s="27"/>
      <c r="B630" s="27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  <c r="IV630" s="27"/>
    </row>
    <row r="631" spans="1:256" s="25" customFormat="1" ht="11.25">
      <c r="A631" s="27"/>
      <c r="B631" s="27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  <c r="IV631" s="27"/>
    </row>
    <row r="632" spans="1:256" s="25" customFormat="1" ht="11.25">
      <c r="A632" s="27"/>
      <c r="B632" s="27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  <c r="IV632" s="27"/>
    </row>
    <row r="633" spans="1:256" s="25" customFormat="1" ht="11.25">
      <c r="A633" s="27"/>
      <c r="B633" s="27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  <c r="IV633" s="27"/>
    </row>
    <row r="634" spans="1:256" s="25" customFormat="1" ht="11.25">
      <c r="A634" s="27"/>
      <c r="B634" s="27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  <c r="IV634" s="27"/>
    </row>
    <row r="635" spans="1:256" s="25" customFormat="1" ht="11.25">
      <c r="A635" s="27"/>
      <c r="B635" s="27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  <c r="IV635" s="27"/>
    </row>
    <row r="636" spans="1:256" s="25" customFormat="1" ht="11.25">
      <c r="A636" s="27"/>
      <c r="B636" s="27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  <c r="IV636" s="27"/>
    </row>
    <row r="637" spans="1:256" s="25" customFormat="1" ht="11.25">
      <c r="A637" s="27"/>
      <c r="B637" s="27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  <c r="IV637" s="27"/>
    </row>
    <row r="638" spans="1:256" s="25" customFormat="1" ht="11.25">
      <c r="A638" s="27"/>
      <c r="B638" s="27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  <c r="IV638" s="27"/>
    </row>
    <row r="639" spans="1:256" s="25" customFormat="1" ht="11.25">
      <c r="A639" s="27"/>
      <c r="B639" s="27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  <c r="IV639" s="27"/>
    </row>
    <row r="640" spans="1:256" s="25" customFormat="1" ht="11.25">
      <c r="A640" s="27"/>
      <c r="B640" s="27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  <c r="IV640" s="27"/>
    </row>
    <row r="641" spans="1:256" s="25" customFormat="1" ht="11.25">
      <c r="A641" s="27"/>
      <c r="B641" s="27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  <c r="IV641" s="27"/>
    </row>
    <row r="642" spans="1:256" s="25" customFormat="1" ht="11.25">
      <c r="A642" s="27"/>
      <c r="B642" s="27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  <c r="IV642" s="27"/>
    </row>
    <row r="643" spans="1:256" s="25" customFormat="1" ht="11.25">
      <c r="A643" s="27" t="s">
        <v>600</v>
      </c>
      <c r="B643" s="27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  <c r="IV643" s="27"/>
    </row>
    <row r="644" spans="1:256" s="25" customFormat="1" ht="11.25">
      <c r="A644" s="27"/>
      <c r="B644" s="27" t="s">
        <v>601</v>
      </c>
      <c r="C644" s="30"/>
      <c r="D644" s="30"/>
      <c r="E644" s="30"/>
      <c r="F644" s="30"/>
      <c r="G644" s="30"/>
      <c r="H644" s="30">
        <v>13</v>
      </c>
      <c r="I644" s="30">
        <v>4</v>
      </c>
      <c r="J644" s="30" t="s">
        <v>771</v>
      </c>
      <c r="K644" s="30" t="s">
        <v>1152</v>
      </c>
      <c r="L644" s="30"/>
      <c r="M644" s="30"/>
      <c r="N644" s="30"/>
      <c r="O644" s="30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256" s="25" customFormat="1" ht="11.25">
      <c r="A645" s="27"/>
      <c r="B645" s="27" t="s">
        <v>602</v>
      </c>
      <c r="C645" s="30"/>
      <c r="D645" s="30"/>
      <c r="E645" s="30"/>
      <c r="F645" s="30"/>
      <c r="G645" s="30"/>
      <c r="H645" s="30">
        <v>5</v>
      </c>
      <c r="I645" s="30">
        <v>0.1</v>
      </c>
      <c r="J645" s="30" t="s">
        <v>862</v>
      </c>
      <c r="K645" s="30" t="s">
        <v>1151</v>
      </c>
      <c r="L645" s="30"/>
      <c r="M645" s="30"/>
      <c r="N645" s="30"/>
      <c r="O645" s="30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  <c r="IV645" s="27"/>
    </row>
    <row r="646" spans="1:256" s="25" customFormat="1" ht="11.25">
      <c r="A646" s="27"/>
      <c r="B646" s="27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  <c r="IV646" s="27"/>
    </row>
    <row r="647" spans="1:256" s="25" customFormat="1" ht="11.25">
      <c r="A647" s="27"/>
      <c r="B647" s="27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  <c r="IV647" s="27"/>
    </row>
    <row r="648" spans="1:256" s="25" customFormat="1" ht="11.25">
      <c r="A648" s="27"/>
      <c r="B648" s="27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  <c r="IV648" s="27"/>
    </row>
    <row r="649" spans="1:256" s="25" customFormat="1" ht="11.25">
      <c r="A649" s="27"/>
      <c r="B649" s="27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  <c r="IV649" s="27"/>
    </row>
    <row r="650" spans="1:256" s="25" customFormat="1" ht="11.25">
      <c r="A650" s="27"/>
      <c r="B650" s="27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  <c r="IV650" s="27"/>
    </row>
    <row r="651" spans="1:256" s="25" customFormat="1" ht="11.25">
      <c r="A651" s="27"/>
      <c r="B651" s="27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  <c r="IV651" s="27"/>
    </row>
    <row r="652" spans="1:256" s="25" customFormat="1" ht="11.25">
      <c r="A652" s="27"/>
      <c r="B652" s="27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  <c r="IV652" s="27"/>
    </row>
    <row r="653" spans="1:256" s="25" customFormat="1" ht="11.25">
      <c r="A653" s="27"/>
      <c r="B653" s="27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  <c r="IV653" s="27"/>
    </row>
    <row r="654" spans="1:256" s="25" customFormat="1" ht="11.25">
      <c r="A654" s="27" t="s">
        <v>1308</v>
      </c>
      <c r="B654" s="27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  <c r="IV654" s="27"/>
    </row>
    <row r="655" spans="1:256" s="25" customFormat="1" ht="11.25">
      <c r="A655" s="27"/>
      <c r="B655" s="27" t="s">
        <v>1350</v>
      </c>
      <c r="C655" s="30"/>
      <c r="D655" s="30"/>
      <c r="E655" s="30"/>
      <c r="F655" s="30"/>
      <c r="G655" s="30">
        <v>275000</v>
      </c>
      <c r="H655" s="30">
        <f aca="true" t="shared" si="4" ref="H655:H660">G655/25</f>
        <v>11000</v>
      </c>
      <c r="I655" s="30"/>
      <c r="J655" s="30" t="s">
        <v>406</v>
      </c>
      <c r="K655" s="30"/>
      <c r="L655" s="30"/>
      <c r="M655" s="30"/>
      <c r="N655" s="30"/>
      <c r="O655" s="30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  <c r="IV655" s="27"/>
    </row>
    <row r="656" spans="1:256" s="25" customFormat="1" ht="11.25">
      <c r="A656" s="27"/>
      <c r="B656" s="27" t="s">
        <v>1351</v>
      </c>
      <c r="C656" s="30"/>
      <c r="D656" s="30"/>
      <c r="E656" s="30"/>
      <c r="F656" s="30"/>
      <c r="G656" s="30">
        <v>300000</v>
      </c>
      <c r="H656" s="30">
        <f t="shared" si="4"/>
        <v>12000</v>
      </c>
      <c r="I656" s="30"/>
      <c r="J656" s="30" t="s">
        <v>406</v>
      </c>
      <c r="K656" s="60"/>
      <c r="L656" s="30"/>
      <c r="M656" s="30"/>
      <c r="N656" s="30"/>
      <c r="O656" s="30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  <c r="IV656" s="27"/>
    </row>
    <row r="657" spans="1:256" s="25" customFormat="1" ht="11.25">
      <c r="A657" s="27"/>
      <c r="B657" s="27" t="s">
        <v>1352</v>
      </c>
      <c r="C657" s="30"/>
      <c r="D657" s="30"/>
      <c r="E657" s="30"/>
      <c r="F657" s="30"/>
      <c r="G657" s="30">
        <v>500000</v>
      </c>
      <c r="H657" s="30">
        <f t="shared" si="4"/>
        <v>20000</v>
      </c>
      <c r="I657" s="30"/>
      <c r="J657" s="30" t="s">
        <v>406</v>
      </c>
      <c r="K657" s="30"/>
      <c r="L657" s="30"/>
      <c r="M657" s="30"/>
      <c r="N657" s="30"/>
      <c r="O657" s="30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  <c r="IV657" s="27"/>
    </row>
    <row r="658" spans="1:256" s="25" customFormat="1" ht="11.25">
      <c r="A658" s="27"/>
      <c r="B658" s="27" t="s">
        <v>1353</v>
      </c>
      <c r="C658" s="30"/>
      <c r="D658" s="30"/>
      <c r="E658" s="30"/>
      <c r="F658" s="30"/>
      <c r="G658" s="30">
        <v>750000</v>
      </c>
      <c r="H658" s="30">
        <f t="shared" si="4"/>
        <v>30000</v>
      </c>
      <c r="I658" s="30"/>
      <c r="J658" s="30" t="s">
        <v>406</v>
      </c>
      <c r="K658" s="30"/>
      <c r="L658" s="30"/>
      <c r="M658" s="30"/>
      <c r="N658" s="30"/>
      <c r="O658" s="30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  <c r="IV658" s="27"/>
    </row>
    <row r="659" spans="1:256" s="25" customFormat="1" ht="11.25">
      <c r="A659" s="27"/>
      <c r="B659" s="27" t="s">
        <v>1354</v>
      </c>
      <c r="C659" s="30"/>
      <c r="D659" s="30"/>
      <c r="E659" s="30"/>
      <c r="F659" s="30"/>
      <c r="G659" s="30">
        <v>750000</v>
      </c>
      <c r="H659" s="30">
        <f t="shared" si="4"/>
        <v>30000</v>
      </c>
      <c r="I659" s="30"/>
      <c r="J659" s="30" t="s">
        <v>406</v>
      </c>
      <c r="K659" s="30"/>
      <c r="L659" s="30"/>
      <c r="M659" s="30"/>
      <c r="N659" s="30"/>
      <c r="O659" s="30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  <c r="IV659" s="27"/>
    </row>
    <row r="660" spans="1:256" s="25" customFormat="1" ht="11.25">
      <c r="A660" s="27"/>
      <c r="B660" s="27" t="s">
        <v>1355</v>
      </c>
      <c r="C660" s="30"/>
      <c r="D660" s="30"/>
      <c r="E660" s="30"/>
      <c r="F660" s="30"/>
      <c r="G660" s="30">
        <v>1000000</v>
      </c>
      <c r="H660" s="30">
        <f t="shared" si="4"/>
        <v>40000</v>
      </c>
      <c r="I660" s="30"/>
      <c r="J660" s="30" t="s">
        <v>406</v>
      </c>
      <c r="K660" s="30"/>
      <c r="L660" s="30"/>
      <c r="M660" s="30"/>
      <c r="N660" s="30"/>
      <c r="O660" s="30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  <c r="IV660" s="27"/>
    </row>
    <row r="661" spans="1:256" s="25" customFormat="1" ht="11.25">
      <c r="A661" s="27"/>
      <c r="B661" s="27" t="s">
        <v>1356</v>
      </c>
      <c r="C661" s="30"/>
      <c r="D661" s="30"/>
      <c r="E661" s="30"/>
      <c r="F661" s="30"/>
      <c r="G661" s="30">
        <v>1500000</v>
      </c>
      <c r="H661" s="30">
        <f>G661/25</f>
        <v>60000</v>
      </c>
      <c r="I661" s="30"/>
      <c r="J661" s="30" t="s">
        <v>862</v>
      </c>
      <c r="K661" s="30"/>
      <c r="L661" s="30"/>
      <c r="M661" s="30"/>
      <c r="N661" s="30"/>
      <c r="O661" s="30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  <c r="IV661" s="27"/>
    </row>
    <row r="662" spans="1:256" s="25" customFormat="1" ht="11.25">
      <c r="A662" s="27"/>
      <c r="B662" s="27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  <c r="IV662" s="27"/>
    </row>
    <row r="663" spans="1:256" s="25" customFormat="1" ht="11.25">
      <c r="A663" s="27"/>
      <c r="B663" s="27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  <c r="IV663" s="27"/>
    </row>
    <row r="664" spans="1:256" s="25" customFormat="1" ht="11.25">
      <c r="A664" s="27"/>
      <c r="B664" s="27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  <c r="IV664" s="27"/>
    </row>
    <row r="665" spans="1:256" s="25" customFormat="1" ht="11.25">
      <c r="A665" s="27"/>
      <c r="B665" s="27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  <c r="IV665" s="27"/>
    </row>
    <row r="666" spans="1:256" s="25" customFormat="1" ht="11.25">
      <c r="A666" s="27"/>
      <c r="B666" s="27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  <c r="IV666" s="27"/>
    </row>
    <row r="667" spans="1:256" s="25" customFormat="1" ht="11.25">
      <c r="A667" s="27"/>
      <c r="B667" s="27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  <c r="IV667" s="27"/>
    </row>
    <row r="668" spans="1:256" s="25" customFormat="1" ht="11.25">
      <c r="A668" s="27"/>
      <c r="B668" s="27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  <c r="IV668" s="27"/>
    </row>
    <row r="669" spans="1:256" s="25" customFormat="1" ht="11.25">
      <c r="A669" s="27"/>
      <c r="B669" s="27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  <c r="IV669" s="27"/>
    </row>
    <row r="670" spans="1:256" s="25" customFormat="1" ht="11.25">
      <c r="A670" s="27"/>
      <c r="B670" s="27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  <c r="IV670" s="27"/>
    </row>
    <row r="671" spans="1:256" s="25" customFormat="1" ht="11.25">
      <c r="A671" s="27"/>
      <c r="B671" s="27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  <c r="IV671" s="27"/>
    </row>
    <row r="672" spans="1:256" s="25" customFormat="1" ht="11.25">
      <c r="A672" s="27"/>
      <c r="B672" s="27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  <c r="IV672" s="27"/>
    </row>
    <row r="673" spans="1:256" s="25" customFormat="1" ht="11.25">
      <c r="A673" s="27"/>
      <c r="B673" s="27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  <c r="IV673" s="27"/>
    </row>
    <row r="674" spans="1:256" s="25" customFormat="1" ht="11.25">
      <c r="A674" s="27"/>
      <c r="B674" s="27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  <c r="IV674" s="27"/>
    </row>
    <row r="675" spans="1:256" s="25" customFormat="1" ht="11.25">
      <c r="A675" s="27"/>
      <c r="B675" s="27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  <c r="IV675" s="27"/>
    </row>
    <row r="676" spans="1:256" s="25" customFormat="1" ht="11.25">
      <c r="A676" s="27"/>
      <c r="B676" s="27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  <c r="IV676" s="27"/>
    </row>
    <row r="677" spans="1:256" s="25" customFormat="1" ht="11.25">
      <c r="A677" s="27"/>
      <c r="B677" s="27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  <c r="IV677" s="27"/>
    </row>
    <row r="678" spans="1:256" s="25" customFormat="1" ht="11.25">
      <c r="A678" s="27" t="s">
        <v>604</v>
      </c>
      <c r="B678" s="27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  <c r="IV678" s="27"/>
    </row>
    <row r="679" spans="1:256" s="25" customFormat="1" ht="11.25">
      <c r="A679" s="27"/>
      <c r="B679" s="27" t="s">
        <v>797</v>
      </c>
      <c r="C679" s="30"/>
      <c r="D679" s="30"/>
      <c r="E679" s="30"/>
      <c r="F679" s="30"/>
      <c r="G679" s="30"/>
      <c r="H679" s="30">
        <v>200</v>
      </c>
      <c r="I679" s="30">
        <v>75</v>
      </c>
      <c r="J679" s="30" t="s">
        <v>862</v>
      </c>
      <c r="K679" s="30" t="s">
        <v>719</v>
      </c>
      <c r="L679" s="30"/>
      <c r="M679" s="30" t="s">
        <v>786</v>
      </c>
      <c r="N679" s="30"/>
      <c r="O679" s="30" t="s">
        <v>991</v>
      </c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  <c r="IV679" s="27"/>
    </row>
    <row r="680" spans="1:256" s="25" customFormat="1" ht="11.25">
      <c r="A680" s="27"/>
      <c r="B680" s="27" t="s">
        <v>460</v>
      </c>
      <c r="C680" s="30"/>
      <c r="D680" s="30"/>
      <c r="E680" s="30"/>
      <c r="F680" s="30"/>
      <c r="G680" s="30"/>
      <c r="H680" s="30">
        <v>300</v>
      </c>
      <c r="I680" s="30">
        <v>125</v>
      </c>
      <c r="J680" s="30" t="s">
        <v>862</v>
      </c>
      <c r="K680" s="30" t="s">
        <v>719</v>
      </c>
      <c r="L680" s="30"/>
      <c r="M680" s="30" t="s">
        <v>989</v>
      </c>
      <c r="N680" s="30"/>
      <c r="O680" s="30" t="s">
        <v>990</v>
      </c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  <c r="IV680" s="27"/>
    </row>
    <row r="681" spans="1:256" s="25" customFormat="1" ht="11.25">
      <c r="A681" s="27"/>
      <c r="B681" s="27" t="s">
        <v>653</v>
      </c>
      <c r="C681" s="30"/>
      <c r="D681" s="30"/>
      <c r="E681" s="30"/>
      <c r="F681" s="30"/>
      <c r="G681" s="30"/>
      <c r="H681" s="30">
        <v>400</v>
      </c>
      <c r="I681" s="30">
        <v>300</v>
      </c>
      <c r="J681" s="30" t="s">
        <v>862</v>
      </c>
      <c r="K681" s="30" t="s">
        <v>719</v>
      </c>
      <c r="L681" s="30"/>
      <c r="M681" s="30" t="s">
        <v>1014</v>
      </c>
      <c r="N681" s="30"/>
      <c r="O681" s="30" t="s">
        <v>988</v>
      </c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  <c r="IV681" s="27"/>
    </row>
    <row r="682" spans="1:256" s="25" customFormat="1" ht="11.25">
      <c r="A682" s="27"/>
      <c r="B682" s="27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  <c r="IV682" s="27"/>
    </row>
    <row r="683" spans="1:256" s="25" customFormat="1" ht="11.25">
      <c r="A683" s="27"/>
      <c r="B683" s="27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  <c r="IV683" s="27"/>
    </row>
    <row r="684" spans="1:256" s="25" customFormat="1" ht="11.25">
      <c r="A684" s="27"/>
      <c r="B684" s="27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  <c r="IV684" s="27"/>
    </row>
    <row r="685" spans="1:256" s="25" customFormat="1" ht="11.25">
      <c r="A685" s="27"/>
      <c r="B685" s="27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  <c r="IV685" s="27"/>
    </row>
    <row r="686" spans="1:256" s="25" customFormat="1" ht="11.25">
      <c r="A686" s="27"/>
      <c r="B686" s="27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  <c r="IV686" s="27"/>
    </row>
    <row r="687" spans="1:256" s="25" customFormat="1" ht="11.25">
      <c r="A687" s="27"/>
      <c r="B687" s="27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  <c r="IV687" s="27"/>
    </row>
    <row r="688" spans="1:256" s="25" customFormat="1" ht="11.25">
      <c r="A688" s="27"/>
      <c r="B688" s="27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  <c r="IV688" s="27"/>
    </row>
    <row r="689" spans="1:256" s="25" customFormat="1" ht="11.25">
      <c r="A689" s="27"/>
      <c r="B689" s="27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  <c r="IV689" s="27"/>
    </row>
    <row r="690" spans="1:256" s="25" customFormat="1" ht="11.25">
      <c r="A690" s="27"/>
      <c r="B690" s="27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  <c r="IV690" s="27"/>
    </row>
    <row r="691" spans="1:256" s="25" customFormat="1" ht="11.25">
      <c r="A691" s="27"/>
      <c r="B691" s="27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  <c r="IV691" s="27"/>
    </row>
    <row r="692" spans="1:256" s="25" customFormat="1" ht="11.25">
      <c r="A692" s="27"/>
      <c r="B692" s="27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  <c r="IV692" s="27"/>
    </row>
    <row r="693" spans="1:256" s="25" customFormat="1" ht="11.25">
      <c r="A693" s="27" t="s">
        <v>798</v>
      </c>
      <c r="B693" s="27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  <c r="IV693" s="27"/>
    </row>
    <row r="694" spans="1:256" s="25" customFormat="1" ht="11.25">
      <c r="A694" s="27"/>
      <c r="B694" s="27" t="s">
        <v>799</v>
      </c>
      <c r="C694" s="30"/>
      <c r="D694" s="30"/>
      <c r="E694" s="30"/>
      <c r="F694" s="30"/>
      <c r="G694" s="30"/>
      <c r="H694" s="30">
        <v>100</v>
      </c>
      <c r="I694" s="30">
        <v>10</v>
      </c>
      <c r="J694" s="30"/>
      <c r="K694" s="30"/>
      <c r="L694" s="30"/>
      <c r="M694" s="30"/>
      <c r="N694" s="30"/>
      <c r="O694" s="30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  <c r="IV694" s="27"/>
    </row>
    <row r="695" spans="1:256" s="25" customFormat="1" ht="11.25">
      <c r="A695" s="27"/>
      <c r="B695" s="116" t="s">
        <v>800</v>
      </c>
      <c r="C695" s="30"/>
      <c r="D695" s="30"/>
      <c r="E695" s="30"/>
      <c r="F695" s="30"/>
      <c r="G695" s="30"/>
      <c r="H695" s="30">
        <v>100</v>
      </c>
      <c r="I695" s="30">
        <v>6</v>
      </c>
      <c r="J695" s="30"/>
      <c r="K695" s="30"/>
      <c r="L695" s="30"/>
      <c r="M695" s="30"/>
      <c r="N695" s="30"/>
      <c r="O695" s="30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  <c r="IV695" s="27"/>
    </row>
    <row r="696" spans="1:256" s="25" customFormat="1" ht="11.25">
      <c r="A696" s="27"/>
      <c r="B696" s="116" t="s">
        <v>801</v>
      </c>
      <c r="C696" s="30"/>
      <c r="D696" s="30"/>
      <c r="E696" s="30"/>
      <c r="F696" s="30"/>
      <c r="G696" s="30"/>
      <c r="H696" s="30">
        <v>100</v>
      </c>
      <c r="I696" s="30">
        <v>6</v>
      </c>
      <c r="J696" s="30"/>
      <c r="K696" s="30"/>
      <c r="L696" s="30"/>
      <c r="M696" s="30"/>
      <c r="N696" s="30"/>
      <c r="O696" s="30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  <c r="IV696" s="27"/>
    </row>
    <row r="697" spans="1:256" s="25" customFormat="1" ht="11.25">
      <c r="A697" s="27"/>
      <c r="B697" s="116" t="s">
        <v>803</v>
      </c>
      <c r="C697" s="30"/>
      <c r="D697" s="30"/>
      <c r="E697" s="30"/>
      <c r="F697" s="30"/>
      <c r="G697" s="30"/>
      <c r="H697" s="30">
        <v>100</v>
      </c>
      <c r="I697" s="30">
        <v>10</v>
      </c>
      <c r="J697" s="30"/>
      <c r="K697" s="30"/>
      <c r="L697" s="30"/>
      <c r="M697" s="30"/>
      <c r="N697" s="30"/>
      <c r="O697" s="30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  <c r="IV697" s="27"/>
    </row>
    <row r="698" spans="1:256" s="25" customFormat="1" ht="11.25">
      <c r="A698" s="27"/>
      <c r="B698" s="116" t="s">
        <v>802</v>
      </c>
      <c r="C698" s="30"/>
      <c r="D698" s="30"/>
      <c r="E698" s="30"/>
      <c r="F698" s="30"/>
      <c r="G698" s="30"/>
      <c r="H698" s="30">
        <v>100</v>
      </c>
      <c r="I698" s="30">
        <v>10</v>
      </c>
      <c r="J698" s="30"/>
      <c r="K698" s="30"/>
      <c r="L698" s="30"/>
      <c r="M698" s="30"/>
      <c r="N698" s="30"/>
      <c r="O698" s="30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  <c r="IV698" s="27"/>
    </row>
    <row r="699" spans="1:256" s="25" customFormat="1" ht="11.25">
      <c r="A699" s="27"/>
      <c r="B699" s="116" t="s">
        <v>804</v>
      </c>
      <c r="C699" s="30"/>
      <c r="D699" s="30"/>
      <c r="E699" s="30"/>
      <c r="F699" s="30"/>
      <c r="G699" s="30"/>
      <c r="H699" s="30">
        <v>100</v>
      </c>
      <c r="I699" s="30">
        <v>12</v>
      </c>
      <c r="J699" s="30"/>
      <c r="K699" s="30"/>
      <c r="L699" s="30"/>
      <c r="M699" s="30"/>
      <c r="N699" s="30"/>
      <c r="O699" s="30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  <c r="IV699" s="27"/>
    </row>
    <row r="700" spans="1:256" s="25" customFormat="1" ht="11.25">
      <c r="A700" s="27"/>
      <c r="B700" s="116" t="s">
        <v>806</v>
      </c>
      <c r="C700" s="30"/>
      <c r="D700" s="30"/>
      <c r="E700" s="30"/>
      <c r="F700" s="30"/>
      <c r="G700" s="30"/>
      <c r="H700" s="30">
        <v>50</v>
      </c>
      <c r="I700" s="30">
        <v>5</v>
      </c>
      <c r="J700" s="30"/>
      <c r="K700" s="30"/>
      <c r="L700" s="30"/>
      <c r="M700" s="30"/>
      <c r="N700" s="30"/>
      <c r="O700" s="30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  <c r="IV700" s="27"/>
    </row>
    <row r="701" spans="1:256" s="25" customFormat="1" ht="11.25">
      <c r="A701" s="27"/>
      <c r="B701" s="116" t="s">
        <v>850</v>
      </c>
      <c r="C701" s="30"/>
      <c r="D701" s="30"/>
      <c r="E701" s="30"/>
      <c r="F701" s="30"/>
      <c r="G701" s="30"/>
      <c r="H701" s="30">
        <v>50</v>
      </c>
      <c r="I701" s="30">
        <v>10</v>
      </c>
      <c r="J701" s="30"/>
      <c r="K701" s="30"/>
      <c r="L701" s="30"/>
      <c r="M701" s="30"/>
      <c r="N701" s="30"/>
      <c r="O701" s="30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  <c r="IV701" s="27"/>
    </row>
    <row r="702" spans="1:256" s="25" customFormat="1" ht="11.25">
      <c r="A702" s="27"/>
      <c r="B702" s="116" t="s">
        <v>807</v>
      </c>
      <c r="C702" s="30"/>
      <c r="D702" s="30"/>
      <c r="E702" s="30"/>
      <c r="F702" s="30"/>
      <c r="G702" s="30"/>
      <c r="H702" s="30">
        <v>25</v>
      </c>
      <c r="I702" s="30">
        <v>5</v>
      </c>
      <c r="J702" s="30"/>
      <c r="K702" s="30"/>
      <c r="L702" s="30"/>
      <c r="M702" s="30"/>
      <c r="N702" s="30"/>
      <c r="O702" s="30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  <c r="IV702" s="27"/>
    </row>
    <row r="703" spans="1:256" s="25" customFormat="1" ht="11.25">
      <c r="A703" s="27"/>
      <c r="B703" s="116" t="s">
        <v>805</v>
      </c>
      <c r="C703" s="30"/>
      <c r="D703" s="30"/>
      <c r="E703" s="30"/>
      <c r="F703" s="30"/>
      <c r="G703" s="30"/>
      <c r="H703" s="30">
        <v>1000</v>
      </c>
      <c r="I703" s="30">
        <v>15</v>
      </c>
      <c r="J703" s="30"/>
      <c r="K703" s="30"/>
      <c r="L703" s="30"/>
      <c r="M703" s="30"/>
      <c r="N703" s="30"/>
      <c r="O703" s="30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  <c r="IV703" s="27"/>
    </row>
    <row r="704" spans="1:256" s="25" customFormat="1" ht="11.25">
      <c r="A704" s="27"/>
      <c r="B704" s="11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  <c r="IV704" s="27"/>
    </row>
    <row r="705" spans="1:256" s="25" customFormat="1" ht="11.25">
      <c r="A705" s="27"/>
      <c r="B705" s="11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  <c r="IV705" s="27"/>
    </row>
    <row r="706" spans="1:256" s="25" customFormat="1" ht="11.25">
      <c r="A706" s="27"/>
      <c r="B706" s="11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  <c r="IV706" s="27"/>
    </row>
    <row r="707" spans="1:256" s="25" customFormat="1" ht="11.25">
      <c r="A707" s="27"/>
      <c r="B707" s="11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  <c r="IV707" s="27"/>
    </row>
    <row r="708" spans="1:256" s="25" customFormat="1" ht="11.25">
      <c r="A708" s="27"/>
      <c r="B708" s="116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  <c r="IV708" s="27"/>
    </row>
    <row r="709" spans="1:256" s="25" customFormat="1" ht="11.25">
      <c r="A709" s="27"/>
      <c r="B709" s="116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  <c r="IV709" s="27"/>
    </row>
    <row r="710" spans="1:256" s="25" customFormat="1" ht="11.25">
      <c r="A710" s="27"/>
      <c r="B710" s="11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  <c r="IV710" s="27"/>
    </row>
    <row r="711" spans="1:256" s="25" customFormat="1" ht="11.25">
      <c r="A711" s="27"/>
      <c r="B711" s="11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  <c r="IV711" s="27"/>
    </row>
    <row r="712" spans="1:256" s="25" customFormat="1" ht="11.25">
      <c r="A712" s="27"/>
      <c r="B712" s="11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  <c r="IV712" s="27"/>
    </row>
    <row r="713" spans="1:256" s="25" customFormat="1" ht="11.25">
      <c r="A713" s="27" t="s">
        <v>605</v>
      </c>
      <c r="B713" s="11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  <c r="IV713" s="27"/>
    </row>
    <row r="714" spans="1:256" s="25" customFormat="1" ht="11.25">
      <c r="A714" s="27"/>
      <c r="B714" s="116" t="s">
        <v>838</v>
      </c>
      <c r="C714" s="30"/>
      <c r="D714" s="30"/>
      <c r="E714" s="30"/>
      <c r="F714" s="30"/>
      <c r="G714" s="30"/>
      <c r="H714" s="30">
        <v>1500</v>
      </c>
      <c r="I714" s="30">
        <v>200</v>
      </c>
      <c r="J714" s="30" t="s">
        <v>771</v>
      </c>
      <c r="K714" s="60" t="s">
        <v>1158</v>
      </c>
      <c r="L714" s="30"/>
      <c r="M714" s="30"/>
      <c r="N714" s="30"/>
      <c r="O714" s="30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  <c r="IV714" s="27"/>
    </row>
    <row r="715" spans="1:256" s="25" customFormat="1" ht="11.25">
      <c r="A715" s="27"/>
      <c r="B715" s="116" t="s">
        <v>407</v>
      </c>
      <c r="C715" s="30"/>
      <c r="D715" s="30"/>
      <c r="E715" s="30"/>
      <c r="F715" s="30"/>
      <c r="G715" s="30"/>
      <c r="H715" s="30">
        <v>1250</v>
      </c>
      <c r="I715" s="30">
        <v>150</v>
      </c>
      <c r="J715" s="30" t="s">
        <v>771</v>
      </c>
      <c r="K715" s="60" t="s">
        <v>1159</v>
      </c>
      <c r="L715" s="30"/>
      <c r="M715" s="30"/>
      <c r="N715" s="30"/>
      <c r="O715" s="30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  <c r="IV715" s="27"/>
    </row>
    <row r="716" spans="1:256" s="25" customFormat="1" ht="11.25">
      <c r="A716" s="27"/>
      <c r="B716" s="27" t="s">
        <v>837</v>
      </c>
      <c r="C716" s="30"/>
      <c r="D716" s="30"/>
      <c r="E716" s="30"/>
      <c r="F716" s="30"/>
      <c r="G716" s="30"/>
      <c r="H716" s="30">
        <v>1600</v>
      </c>
      <c r="I716" s="30">
        <v>325</v>
      </c>
      <c r="J716" s="30" t="s">
        <v>406</v>
      </c>
      <c r="K716" s="30" t="s">
        <v>1160</v>
      </c>
      <c r="L716" s="30"/>
      <c r="M716" s="30"/>
      <c r="N716" s="30"/>
      <c r="O716" s="30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  <c r="IV716" s="27"/>
    </row>
    <row r="717" spans="1:256" s="25" customFormat="1" ht="11.25">
      <c r="A717" s="27"/>
      <c r="B717" s="27" t="s">
        <v>839</v>
      </c>
      <c r="C717" s="30"/>
      <c r="D717" s="30"/>
      <c r="E717" s="30"/>
      <c r="F717" s="30"/>
      <c r="G717" s="30"/>
      <c r="H717" s="30">
        <v>2000</v>
      </c>
      <c r="I717" s="30" t="s">
        <v>1157</v>
      </c>
      <c r="J717" s="30" t="s">
        <v>862</v>
      </c>
      <c r="K717" s="30" t="s">
        <v>1161</v>
      </c>
      <c r="L717" s="30"/>
      <c r="M717" s="30"/>
      <c r="N717" s="30"/>
      <c r="O717" s="30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  <c r="IV717" s="27"/>
    </row>
    <row r="718" spans="1:256" s="25" customFormat="1" ht="11.25">
      <c r="A718" s="27"/>
      <c r="B718" s="27" t="s">
        <v>840</v>
      </c>
      <c r="C718" s="30"/>
      <c r="D718" s="30"/>
      <c r="E718" s="30"/>
      <c r="F718" s="30"/>
      <c r="G718" s="30"/>
      <c r="H718" s="30">
        <v>3600</v>
      </c>
      <c r="I718" s="30">
        <v>120</v>
      </c>
      <c r="J718" s="30" t="s">
        <v>771</v>
      </c>
      <c r="K718" s="30" t="s">
        <v>1162</v>
      </c>
      <c r="L718" s="30"/>
      <c r="M718" s="30"/>
      <c r="N718" s="30"/>
      <c r="O718" s="30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  <c r="IV718" s="27"/>
    </row>
    <row r="719" spans="1:256" s="25" customFormat="1" ht="11.25">
      <c r="A719" s="27"/>
      <c r="B719" s="27" t="s">
        <v>841</v>
      </c>
      <c r="C719" s="30"/>
      <c r="D719" s="30"/>
      <c r="E719" s="30"/>
      <c r="F719" s="30"/>
      <c r="G719" s="30"/>
      <c r="H719" s="30">
        <v>1200</v>
      </c>
      <c r="I719" s="30">
        <v>150</v>
      </c>
      <c r="J719" s="30" t="s">
        <v>771</v>
      </c>
      <c r="K719" s="30" t="s">
        <v>1163</v>
      </c>
      <c r="L719" s="30"/>
      <c r="M719" s="30"/>
      <c r="N719" s="30"/>
      <c r="O719" s="30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  <c r="IV719" s="27"/>
    </row>
    <row r="720" spans="1:256" s="25" customFormat="1" ht="11.25">
      <c r="A720" s="27"/>
      <c r="B720" s="27" t="s">
        <v>842</v>
      </c>
      <c r="C720" s="30"/>
      <c r="D720" s="30"/>
      <c r="E720" s="30"/>
      <c r="F720" s="30"/>
      <c r="G720" s="30"/>
      <c r="H720" s="30">
        <v>1750</v>
      </c>
      <c r="I720" s="30">
        <v>55</v>
      </c>
      <c r="J720" s="30" t="s">
        <v>862</v>
      </c>
      <c r="K720" s="30" t="s">
        <v>1164</v>
      </c>
      <c r="L720" s="30"/>
      <c r="M720" s="30"/>
      <c r="N720" s="30"/>
      <c r="O720" s="30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  <c r="IV720" s="27"/>
    </row>
    <row r="721" spans="1:256" s="25" customFormat="1" ht="11.25">
      <c r="A721" s="27"/>
      <c r="B721" s="27" t="s">
        <v>843</v>
      </c>
      <c r="C721" s="30"/>
      <c r="D721" s="30"/>
      <c r="E721" s="30"/>
      <c r="F721" s="30"/>
      <c r="G721" s="30"/>
      <c r="H721" s="30">
        <v>1750</v>
      </c>
      <c r="I721" s="30">
        <v>1500</v>
      </c>
      <c r="J721" s="30" t="s">
        <v>406</v>
      </c>
      <c r="K721" s="30" t="s">
        <v>1165</v>
      </c>
      <c r="L721" s="30"/>
      <c r="M721" s="30"/>
      <c r="N721" s="30"/>
      <c r="O721" s="30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  <c r="IV721" s="27"/>
    </row>
    <row r="722" spans="1:256" s="25" customFormat="1" ht="11.25">
      <c r="A722" s="27"/>
      <c r="B722" s="27" t="s">
        <v>844</v>
      </c>
      <c r="C722" s="30"/>
      <c r="D722" s="30"/>
      <c r="E722" s="30"/>
      <c r="F722" s="30"/>
      <c r="G722" s="30"/>
      <c r="H722" s="30">
        <v>3000</v>
      </c>
      <c r="I722" s="30">
        <v>1250</v>
      </c>
      <c r="J722" s="30" t="s">
        <v>406</v>
      </c>
      <c r="K722" s="30" t="s">
        <v>1166</v>
      </c>
      <c r="L722" s="30"/>
      <c r="M722" s="30"/>
      <c r="N722" s="30"/>
      <c r="O722" s="30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  <c r="IV722" s="27"/>
    </row>
    <row r="723" spans="1:256" s="25" customFormat="1" ht="11.25">
      <c r="A723" s="27"/>
      <c r="B723" s="27" t="s">
        <v>737</v>
      </c>
      <c r="C723" s="30"/>
      <c r="D723" s="30"/>
      <c r="E723" s="30"/>
      <c r="F723" s="30"/>
      <c r="G723" s="30"/>
      <c r="H723" s="30">
        <v>3000</v>
      </c>
      <c r="I723" s="30">
        <v>600</v>
      </c>
      <c r="J723" s="30" t="s">
        <v>771</v>
      </c>
      <c r="K723" s="30" t="s">
        <v>1167</v>
      </c>
      <c r="L723" s="30"/>
      <c r="M723" s="30"/>
      <c r="N723" s="30"/>
      <c r="O723" s="30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  <c r="IV723" s="27"/>
    </row>
    <row r="724" spans="1:256" s="25" customFormat="1" ht="11.25">
      <c r="A724" s="27"/>
      <c r="B724" s="27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  <c r="IV724" s="27"/>
    </row>
    <row r="725" spans="1:256" s="25" customFormat="1" ht="11.25">
      <c r="A725" s="27"/>
      <c r="B725" s="27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  <c r="IV725" s="27"/>
    </row>
    <row r="726" spans="1:256" s="25" customFormat="1" ht="11.25">
      <c r="A726" s="27"/>
      <c r="B726" s="27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  <c r="IV726" s="27"/>
    </row>
    <row r="727" spans="1:256" s="25" customFormat="1" ht="11.25">
      <c r="A727" s="27"/>
      <c r="B727" s="27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  <c r="IV727" s="27"/>
    </row>
    <row r="728" spans="1:256" s="25" customFormat="1" ht="11.25">
      <c r="A728" s="27"/>
      <c r="B728" s="27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  <c r="IV728" s="27"/>
    </row>
    <row r="729" spans="1:256" s="25" customFormat="1" ht="11.25">
      <c r="A729" s="27" t="s">
        <v>760</v>
      </c>
      <c r="B729" s="27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  <c r="IV729" s="27"/>
    </row>
    <row r="730" spans="1:256" s="25" customFormat="1" ht="11.25">
      <c r="A730" s="27"/>
      <c r="B730" s="27" t="s">
        <v>761</v>
      </c>
      <c r="C730" s="30"/>
      <c r="D730" s="30"/>
      <c r="E730" s="30"/>
      <c r="F730" s="30"/>
      <c r="G730" s="30"/>
      <c r="H730" s="30">
        <v>6.4</v>
      </c>
      <c r="I730" s="30">
        <v>3</v>
      </c>
      <c r="J730" s="30"/>
      <c r="K730" s="30"/>
      <c r="L730" s="30"/>
      <c r="M730" s="30"/>
      <c r="N730" s="30"/>
      <c r="O730" s="30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  <c r="IV730" s="27"/>
    </row>
    <row r="731" spans="1:256" s="25" customFormat="1" ht="11.25">
      <c r="A731" s="27"/>
      <c r="B731" s="27" t="s">
        <v>762</v>
      </c>
      <c r="C731" s="30"/>
      <c r="D731" s="30"/>
      <c r="E731" s="30"/>
      <c r="F731" s="30"/>
      <c r="G731" s="30"/>
      <c r="H731" s="30">
        <v>5.6</v>
      </c>
      <c r="I731" s="30">
        <v>3</v>
      </c>
      <c r="J731" s="30"/>
      <c r="K731" s="30"/>
      <c r="L731" s="30"/>
      <c r="M731" s="30"/>
      <c r="N731" s="30"/>
      <c r="O731" s="30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  <c r="IV731" s="27"/>
    </row>
    <row r="732" spans="1:256" s="25" customFormat="1" ht="11.25">
      <c r="A732" s="27"/>
      <c r="B732" s="27" t="s">
        <v>763</v>
      </c>
      <c r="C732" s="30"/>
      <c r="D732" s="30"/>
      <c r="E732" s="30"/>
      <c r="F732" s="30"/>
      <c r="G732" s="30"/>
      <c r="H732" s="30">
        <v>5</v>
      </c>
      <c r="I732" s="30">
        <v>5</v>
      </c>
      <c r="J732" s="30"/>
      <c r="K732" s="30"/>
      <c r="L732" s="30"/>
      <c r="M732" s="30"/>
      <c r="N732" s="30" t="s">
        <v>835</v>
      </c>
      <c r="O732" s="30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  <c r="IV732" s="27"/>
    </row>
    <row r="733" spans="1:256" s="25" customFormat="1" ht="11.25">
      <c r="A733" s="27"/>
      <c r="B733" s="27" t="s">
        <v>764</v>
      </c>
      <c r="C733" s="30"/>
      <c r="D733" s="30"/>
      <c r="E733" s="30"/>
      <c r="F733" s="30"/>
      <c r="G733" s="30"/>
      <c r="H733" s="30">
        <v>8</v>
      </c>
      <c r="I733" s="30">
        <v>5</v>
      </c>
      <c r="J733" s="30"/>
      <c r="K733" s="30"/>
      <c r="L733" s="30"/>
      <c r="M733" s="30"/>
      <c r="N733" s="30" t="s">
        <v>835</v>
      </c>
      <c r="O733" s="30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  <c r="IV733" s="27"/>
    </row>
    <row r="734" spans="1:256" s="25" customFormat="1" ht="11.25">
      <c r="A734" s="27"/>
      <c r="B734" s="27" t="s">
        <v>765</v>
      </c>
      <c r="C734" s="30"/>
      <c r="D734" s="30"/>
      <c r="E734" s="30"/>
      <c r="F734" s="30"/>
      <c r="G734" s="30"/>
      <c r="H734" s="30">
        <v>2</v>
      </c>
      <c r="I734" s="30">
        <v>3</v>
      </c>
      <c r="J734" s="30"/>
      <c r="K734" s="30"/>
      <c r="L734" s="30"/>
      <c r="M734" s="30"/>
      <c r="N734" s="30">
        <v>1</v>
      </c>
      <c r="O734" s="30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  <c r="IV734" s="27"/>
    </row>
    <row r="735" spans="1:256" s="25" customFormat="1" ht="11.25">
      <c r="A735" s="27"/>
      <c r="B735" s="27" t="s">
        <v>766</v>
      </c>
      <c r="C735" s="30"/>
      <c r="D735" s="30"/>
      <c r="E735" s="30"/>
      <c r="F735" s="30"/>
      <c r="G735" s="30"/>
      <c r="H735" s="30">
        <v>570</v>
      </c>
      <c r="I735" s="30">
        <v>5</v>
      </c>
      <c r="J735" s="30"/>
      <c r="K735" s="30"/>
      <c r="L735" s="30"/>
      <c r="M735" s="30"/>
      <c r="N735" s="30">
        <v>100</v>
      </c>
      <c r="O735" s="30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  <c r="IV735" s="27"/>
    </row>
    <row r="736" spans="1:256" s="25" customFormat="1" ht="11.25">
      <c r="A736" s="27"/>
      <c r="B736" s="27" t="s">
        <v>767</v>
      </c>
      <c r="C736" s="30"/>
      <c r="D736" s="30"/>
      <c r="E736" s="30"/>
      <c r="F736" s="30"/>
      <c r="G736" s="30"/>
      <c r="H736" s="30">
        <v>2.5</v>
      </c>
      <c r="I736" s="30">
        <v>3</v>
      </c>
      <c r="J736" s="30"/>
      <c r="K736" s="30"/>
      <c r="L736" s="30"/>
      <c r="M736" s="30"/>
      <c r="N736" s="30" t="s">
        <v>835</v>
      </c>
      <c r="O736" s="30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  <c r="IV736" s="27"/>
    </row>
    <row r="737" spans="1:256" s="25" customFormat="1" ht="11.25">
      <c r="A737" s="27"/>
      <c r="B737" s="27" t="s">
        <v>768</v>
      </c>
      <c r="C737" s="30"/>
      <c r="D737" s="30"/>
      <c r="E737" s="30"/>
      <c r="F737" s="30"/>
      <c r="G737" s="30"/>
      <c r="H737" s="30">
        <v>2</v>
      </c>
      <c r="I737" s="30">
        <v>2</v>
      </c>
      <c r="J737" s="30"/>
      <c r="K737" s="30"/>
      <c r="L737" s="30"/>
      <c r="M737" s="30"/>
      <c r="N737" s="30" t="s">
        <v>836</v>
      </c>
      <c r="O737" s="30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  <c r="IV737" s="27"/>
    </row>
    <row r="738" spans="1:256" s="25" customFormat="1" ht="11.25">
      <c r="A738" s="27"/>
      <c r="B738" s="27" t="s">
        <v>769</v>
      </c>
      <c r="C738" s="30"/>
      <c r="D738" s="30"/>
      <c r="E738" s="30"/>
      <c r="F738" s="30"/>
      <c r="G738" s="30"/>
      <c r="H738" s="30">
        <v>5</v>
      </c>
      <c r="I738" s="30">
        <v>1</v>
      </c>
      <c r="J738" s="30"/>
      <c r="K738" s="30"/>
      <c r="L738" s="30"/>
      <c r="M738" s="30"/>
      <c r="N738" s="30" t="s">
        <v>836</v>
      </c>
      <c r="O738" s="30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  <c r="IV738" s="27"/>
    </row>
    <row r="739" spans="1:256" s="25" customFormat="1" ht="11.25">
      <c r="A739" s="27"/>
      <c r="B739" s="27" t="s">
        <v>834</v>
      </c>
      <c r="C739" s="30"/>
      <c r="D739" s="30"/>
      <c r="E739" s="30"/>
      <c r="F739" s="30"/>
      <c r="G739" s="30"/>
      <c r="H739" s="30">
        <v>300</v>
      </c>
      <c r="I739" s="30">
        <v>50</v>
      </c>
      <c r="J739" s="30"/>
      <c r="K739" s="30"/>
      <c r="L739" s="30"/>
      <c r="M739" s="30"/>
      <c r="N739" s="30"/>
      <c r="O739" s="30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  <c r="IV739" s="27"/>
    </row>
    <row r="740" spans="1:256" s="25" customFormat="1" ht="11.25">
      <c r="A740" s="27"/>
      <c r="B740" s="27" t="s">
        <v>1357</v>
      </c>
      <c r="C740" s="30"/>
      <c r="D740" s="30"/>
      <c r="E740" s="30"/>
      <c r="F740" s="30"/>
      <c r="G740" s="30"/>
      <c r="H740" s="30">
        <v>3</v>
      </c>
      <c r="I740" s="30">
        <v>4</v>
      </c>
      <c r="J740" s="30"/>
      <c r="K740" s="30"/>
      <c r="L740" s="30"/>
      <c r="M740" s="30"/>
      <c r="N740" s="30"/>
      <c r="O740" s="30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  <c r="IV740" s="27"/>
    </row>
    <row r="741" spans="1:256" s="25" customFormat="1" ht="11.25">
      <c r="A741" s="27"/>
      <c r="B741" s="27" t="s">
        <v>1358</v>
      </c>
      <c r="C741" s="30"/>
      <c r="D741" s="30"/>
      <c r="E741" s="30"/>
      <c r="F741" s="30"/>
      <c r="G741" s="30"/>
      <c r="H741" s="30">
        <v>6</v>
      </c>
      <c r="I741" s="30">
        <v>4</v>
      </c>
      <c r="J741" s="30"/>
      <c r="K741" s="30"/>
      <c r="L741" s="30"/>
      <c r="M741" s="30"/>
      <c r="N741" s="30"/>
      <c r="O741" s="30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  <c r="IV741" s="27"/>
    </row>
    <row r="742" spans="1:256" s="25" customFormat="1" ht="11.25">
      <c r="A742" s="27"/>
      <c r="B742" s="27" t="s">
        <v>1359</v>
      </c>
      <c r="C742" s="30"/>
      <c r="D742" s="30"/>
      <c r="E742" s="30"/>
      <c r="F742" s="30"/>
      <c r="G742" s="30"/>
      <c r="H742" s="30">
        <v>3</v>
      </c>
      <c r="I742" s="30">
        <v>5</v>
      </c>
      <c r="J742" s="30"/>
      <c r="K742" s="30"/>
      <c r="L742" s="30"/>
      <c r="M742" s="30"/>
      <c r="N742" s="30"/>
      <c r="O742" s="30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  <c r="IV742" s="27"/>
    </row>
    <row r="743" spans="1:256" s="25" customFormat="1" ht="11.25">
      <c r="A743" s="27"/>
      <c r="B743" s="27" t="s">
        <v>1360</v>
      </c>
      <c r="C743" s="30"/>
      <c r="D743" s="30"/>
      <c r="E743" s="30"/>
      <c r="F743" s="30"/>
      <c r="G743" s="30"/>
      <c r="H743" s="30">
        <v>10</v>
      </c>
      <c r="I743" s="30">
        <v>50</v>
      </c>
      <c r="J743" s="30"/>
      <c r="K743" s="30"/>
      <c r="L743" s="30"/>
      <c r="M743" s="30"/>
      <c r="N743" s="30"/>
      <c r="O743" s="30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  <c r="IV743" s="27"/>
    </row>
    <row r="744" spans="1:256" s="25" customFormat="1" ht="11.25">
      <c r="A744" s="27"/>
      <c r="B744" s="27" t="s">
        <v>1361</v>
      </c>
      <c r="C744" s="30"/>
      <c r="D744" s="30"/>
      <c r="E744" s="30"/>
      <c r="F744" s="30"/>
      <c r="G744" s="30"/>
      <c r="H744" s="30">
        <v>10</v>
      </c>
      <c r="I744" s="30">
        <v>250</v>
      </c>
      <c r="J744" s="30"/>
      <c r="K744" s="30"/>
      <c r="L744" s="30"/>
      <c r="M744" s="30"/>
      <c r="N744" s="30"/>
      <c r="O744" s="30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  <c r="IV744" s="27"/>
    </row>
    <row r="745" spans="1:256" s="25" customFormat="1" ht="11.25">
      <c r="A745" s="27"/>
      <c r="B745" s="27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  <c r="IV745" s="27"/>
    </row>
    <row r="746" spans="1:256" s="25" customFormat="1" ht="11.25">
      <c r="A746" s="27"/>
      <c r="B746" s="27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  <c r="IV746" s="27"/>
    </row>
    <row r="747" spans="1:256" s="25" customFormat="1" ht="11.25">
      <c r="A747" s="27"/>
      <c r="B747" s="27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  <c r="IV747" s="27"/>
    </row>
    <row r="748" spans="1:256" s="25" customFormat="1" ht="11.25">
      <c r="A748" s="27"/>
      <c r="B748" s="27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  <c r="IV748" s="27"/>
    </row>
    <row r="749" spans="1:256" s="25" customFormat="1" ht="11.25">
      <c r="A749" s="27"/>
      <c r="B749" s="27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  <c r="IV749" s="27"/>
    </row>
    <row r="750" spans="1:256" s="25" customFormat="1" ht="11.25">
      <c r="A750" s="27" t="s">
        <v>1302</v>
      </c>
      <c r="B750" s="27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  <c r="IV750" s="27"/>
    </row>
    <row r="751" spans="1:256" s="25" customFormat="1" ht="11.25">
      <c r="A751" s="27"/>
      <c r="B751" s="27" t="s">
        <v>1362</v>
      </c>
      <c r="C751" s="30"/>
      <c r="D751" s="30"/>
      <c r="E751" s="30"/>
      <c r="F751" s="30"/>
      <c r="G751" s="30"/>
      <c r="H751" s="30">
        <v>20</v>
      </c>
      <c r="I751" s="30"/>
      <c r="J751" s="30"/>
      <c r="K751" s="30"/>
      <c r="L751" s="30"/>
      <c r="M751" s="30"/>
      <c r="N751" s="30"/>
      <c r="O751" s="30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  <c r="IV751" s="27"/>
    </row>
    <row r="752" spans="1:256" s="25" customFormat="1" ht="11.25">
      <c r="A752" s="27"/>
      <c r="B752" s="27" t="s">
        <v>1363</v>
      </c>
      <c r="C752" s="30"/>
      <c r="D752" s="30"/>
      <c r="E752" s="30"/>
      <c r="F752" s="30"/>
      <c r="G752" s="30"/>
      <c r="H752" s="30">
        <v>20</v>
      </c>
      <c r="I752" s="30"/>
      <c r="J752" s="30"/>
      <c r="K752" s="30"/>
      <c r="L752" s="30"/>
      <c r="M752" s="30"/>
      <c r="N752" s="30"/>
      <c r="O752" s="30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  <c r="IV752" s="27"/>
    </row>
    <row r="753" spans="1:256" s="25" customFormat="1" ht="11.25">
      <c r="A753" s="27"/>
      <c r="B753" s="27" t="s">
        <v>1364</v>
      </c>
      <c r="C753" s="30"/>
      <c r="D753" s="30"/>
      <c r="E753" s="30"/>
      <c r="F753" s="30"/>
      <c r="G753" s="30"/>
      <c r="H753" s="30">
        <v>12</v>
      </c>
      <c r="I753" s="30"/>
      <c r="J753" s="30"/>
      <c r="K753" s="30"/>
      <c r="L753" s="30"/>
      <c r="M753" s="30"/>
      <c r="N753" s="30"/>
      <c r="O753" s="30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  <c r="IV753" s="27"/>
    </row>
    <row r="754" spans="1:256" s="25" customFormat="1" ht="11.25">
      <c r="A754" s="27"/>
      <c r="B754" s="27" t="s">
        <v>1365</v>
      </c>
      <c r="C754" s="30"/>
      <c r="D754" s="30"/>
      <c r="E754" s="30"/>
      <c r="F754" s="30"/>
      <c r="G754" s="30"/>
      <c r="H754" s="30">
        <v>10</v>
      </c>
      <c r="I754" s="30"/>
      <c r="J754" s="30"/>
      <c r="K754" s="30"/>
      <c r="L754" s="30"/>
      <c r="M754" s="30"/>
      <c r="N754" s="30"/>
      <c r="O754" s="30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  <c r="IV754" s="27"/>
    </row>
    <row r="755" spans="1:256" s="25" customFormat="1" ht="11.25">
      <c r="A755" s="27"/>
      <c r="B755" s="27" t="s">
        <v>1366</v>
      </c>
      <c r="C755" s="30"/>
      <c r="D755" s="30"/>
      <c r="E755" s="30"/>
      <c r="F755" s="30"/>
      <c r="G755" s="30"/>
      <c r="H755" s="30">
        <v>8</v>
      </c>
      <c r="I755" s="30"/>
      <c r="J755" s="30"/>
      <c r="K755" s="30"/>
      <c r="L755" s="30"/>
      <c r="M755" s="30"/>
      <c r="N755" s="30"/>
      <c r="O755" s="30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  <c r="IV755" s="27"/>
    </row>
    <row r="756" spans="1:256" s="25" customFormat="1" ht="11.25">
      <c r="A756" s="27"/>
      <c r="B756" s="27" t="s">
        <v>1367</v>
      </c>
      <c r="C756" s="30"/>
      <c r="D756" s="30"/>
      <c r="E756" s="30"/>
      <c r="F756" s="30"/>
      <c r="G756" s="30"/>
      <c r="H756" s="30">
        <v>5</v>
      </c>
      <c r="I756" s="30"/>
      <c r="J756" s="30"/>
      <c r="K756" s="30"/>
      <c r="L756" s="30"/>
      <c r="M756" s="30"/>
      <c r="N756" s="30"/>
      <c r="O756" s="30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  <c r="IV756" s="27"/>
    </row>
    <row r="757" spans="1:256" s="25" customFormat="1" ht="11.25">
      <c r="A757" s="27"/>
      <c r="B757" s="27" t="s">
        <v>1368</v>
      </c>
      <c r="C757" s="30"/>
      <c r="D757" s="30"/>
      <c r="E757" s="30"/>
      <c r="F757" s="30"/>
      <c r="G757" s="30"/>
      <c r="H757" s="30">
        <v>10</v>
      </c>
      <c r="I757" s="30"/>
      <c r="J757" s="30"/>
      <c r="K757" s="30"/>
      <c r="L757" s="30"/>
      <c r="M757" s="30"/>
      <c r="N757" s="30"/>
      <c r="O757" s="30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  <c r="IV757" s="27"/>
    </row>
    <row r="758" spans="1:256" s="25" customFormat="1" ht="11.25">
      <c r="A758" s="27"/>
      <c r="B758" s="27" t="s">
        <v>1369</v>
      </c>
      <c r="C758" s="30"/>
      <c r="D758" s="30"/>
      <c r="E758" s="30"/>
      <c r="F758" s="30"/>
      <c r="G758" s="30"/>
      <c r="H758" s="30">
        <v>3</v>
      </c>
      <c r="I758" s="30"/>
      <c r="J758" s="30"/>
      <c r="K758" s="30"/>
      <c r="L758" s="30"/>
      <c r="M758" s="30"/>
      <c r="N758" s="30"/>
      <c r="O758" s="30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  <c r="IV758" s="27"/>
    </row>
    <row r="759" spans="1:256" s="25" customFormat="1" ht="11.25">
      <c r="A759" s="27"/>
      <c r="B759" s="27" t="s">
        <v>1370</v>
      </c>
      <c r="C759" s="30"/>
      <c r="D759" s="30"/>
      <c r="E759" s="30"/>
      <c r="F759" s="30"/>
      <c r="G759" s="30"/>
      <c r="H759" s="30">
        <v>10</v>
      </c>
      <c r="I759" s="30"/>
      <c r="J759" s="30"/>
      <c r="K759" s="30"/>
      <c r="L759" s="30"/>
      <c r="M759" s="30"/>
      <c r="N759" s="30"/>
      <c r="O759" s="30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  <c r="IV759" s="27"/>
    </row>
    <row r="760" spans="1:256" s="25" customFormat="1" ht="11.25">
      <c r="A760" s="27"/>
      <c r="B760" s="27" t="s">
        <v>1371</v>
      </c>
      <c r="C760" s="30"/>
      <c r="D760" s="30"/>
      <c r="E760" s="30"/>
      <c r="F760" s="30"/>
      <c r="G760" s="30"/>
      <c r="H760" s="30">
        <v>2</v>
      </c>
      <c r="I760" s="30"/>
      <c r="J760" s="30"/>
      <c r="K760" s="30"/>
      <c r="L760" s="30"/>
      <c r="M760" s="30"/>
      <c r="N760" s="30"/>
      <c r="O760" s="30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  <c r="IV760" s="27"/>
    </row>
    <row r="761" spans="1:256" s="25" customFormat="1" ht="11.25">
      <c r="A761" s="27"/>
      <c r="B761" s="27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  <c r="IV761" s="27"/>
    </row>
    <row r="762" spans="1:256" s="25" customFormat="1" ht="11.25">
      <c r="A762" s="27"/>
      <c r="B762" s="27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  <c r="IV762" s="27"/>
    </row>
    <row r="763" spans="1:256" s="25" customFormat="1" ht="11.25">
      <c r="A763" s="27"/>
      <c r="B763" s="27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  <c r="IV763" s="27"/>
    </row>
    <row r="764" spans="1:256" s="25" customFormat="1" ht="11.25">
      <c r="A764" s="27"/>
      <c r="B764" s="27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  <c r="IV764" s="27"/>
    </row>
    <row r="765" spans="1:256" s="25" customFormat="1" ht="11.25">
      <c r="A765" s="27"/>
      <c r="B765" s="27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  <c r="IV765" s="27"/>
    </row>
    <row r="766" spans="1:256" s="25" customFormat="1" ht="11.25">
      <c r="A766" s="27"/>
      <c r="B766" s="27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  <c r="IV766" s="27"/>
    </row>
    <row r="767" spans="1:256" s="25" customFormat="1" ht="11.25">
      <c r="A767" s="27"/>
      <c r="B767" s="27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  <c r="IV767" s="27"/>
    </row>
    <row r="768" spans="1:256" s="25" customFormat="1" ht="11.25">
      <c r="A768" s="27" t="s">
        <v>153</v>
      </c>
      <c r="B768" s="27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  <c r="IV768" s="27"/>
    </row>
    <row r="769" spans="1:256" s="25" customFormat="1" ht="11.25">
      <c r="A769" s="27"/>
      <c r="B769" s="27" t="s">
        <v>77</v>
      </c>
      <c r="C769" s="30" t="s">
        <v>976</v>
      </c>
      <c r="D769" s="30" t="s">
        <v>1016</v>
      </c>
      <c r="E769" s="30">
        <v>1</v>
      </c>
      <c r="F769" s="30"/>
      <c r="G769" s="30">
        <f aca="true" t="shared" si="5" ref="G769:G777">H769*25</f>
        <v>150</v>
      </c>
      <c r="H769" s="30">
        <v>6</v>
      </c>
      <c r="I769" s="30">
        <v>6</v>
      </c>
      <c r="J769" s="30" t="s">
        <v>406</v>
      </c>
      <c r="K769" s="30"/>
      <c r="L769" s="30"/>
      <c r="M769" s="30"/>
      <c r="N769" s="30"/>
      <c r="O769" s="30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  <c r="IV769" s="27"/>
    </row>
    <row r="770" spans="1:256" s="25" customFormat="1" ht="11.25">
      <c r="A770" s="27"/>
      <c r="B770" s="27" t="s">
        <v>82</v>
      </c>
      <c r="C770" s="30" t="s">
        <v>976</v>
      </c>
      <c r="D770" s="30">
        <v>150</v>
      </c>
      <c r="E770" s="30">
        <v>0.5</v>
      </c>
      <c r="F770" s="30"/>
      <c r="G770" s="30">
        <f t="shared" si="5"/>
        <v>200</v>
      </c>
      <c r="H770" s="30">
        <v>8</v>
      </c>
      <c r="I770" s="30">
        <v>13</v>
      </c>
      <c r="J770" s="30" t="s">
        <v>406</v>
      </c>
      <c r="K770" s="30"/>
      <c r="L770" s="30"/>
      <c r="M770" s="30"/>
      <c r="N770" s="30"/>
      <c r="O770" s="30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  <c r="IV770" s="27"/>
    </row>
    <row r="771" spans="1:256" s="25" customFormat="1" ht="11.25">
      <c r="A771" s="27"/>
      <c r="B771" s="27" t="s">
        <v>85</v>
      </c>
      <c r="C771" s="30" t="s">
        <v>976</v>
      </c>
      <c r="D771" s="30">
        <v>175</v>
      </c>
      <c r="E771" s="30">
        <v>2</v>
      </c>
      <c r="F771" s="30">
        <v>6</v>
      </c>
      <c r="G771" s="30">
        <f t="shared" si="5"/>
        <v>600</v>
      </c>
      <c r="H771" s="30">
        <v>24</v>
      </c>
      <c r="I771" s="30">
        <v>15</v>
      </c>
      <c r="J771" s="30" t="s">
        <v>771</v>
      </c>
      <c r="K771" s="30"/>
      <c r="L771" s="30"/>
      <c r="M771" s="30"/>
      <c r="N771" s="30"/>
      <c r="O771" s="30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  <c r="IV771" s="27"/>
    </row>
    <row r="772" spans="1:256" s="25" customFormat="1" ht="11.25">
      <c r="A772" s="27"/>
      <c r="B772" s="27" t="s">
        <v>796</v>
      </c>
      <c r="C772" s="30" t="s">
        <v>976</v>
      </c>
      <c r="D772" s="30">
        <v>20</v>
      </c>
      <c r="E772" s="30">
        <v>1</v>
      </c>
      <c r="F772" s="30"/>
      <c r="G772" s="30">
        <f t="shared" si="5"/>
        <v>125</v>
      </c>
      <c r="H772" s="30">
        <v>5</v>
      </c>
      <c r="I772" s="30">
        <v>8</v>
      </c>
      <c r="J772" s="30" t="s">
        <v>406</v>
      </c>
      <c r="K772" s="30"/>
      <c r="L772" s="30"/>
      <c r="M772" s="30"/>
      <c r="N772" s="30"/>
      <c r="O772" s="30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  <c r="IV772" s="27"/>
    </row>
    <row r="773" spans="1:256" s="25" customFormat="1" ht="11.25">
      <c r="A773" s="27"/>
      <c r="B773" s="27" t="s">
        <v>1017</v>
      </c>
      <c r="C773" s="30">
        <v>1</v>
      </c>
      <c r="D773" s="30">
        <v>20</v>
      </c>
      <c r="E773" s="30">
        <v>1</v>
      </c>
      <c r="F773" s="30"/>
      <c r="G773" s="30">
        <f t="shared" si="5"/>
        <v>50</v>
      </c>
      <c r="H773" s="30">
        <v>2</v>
      </c>
      <c r="I773" s="30">
        <v>0.25</v>
      </c>
      <c r="J773" s="30" t="s">
        <v>406</v>
      </c>
      <c r="K773" s="30"/>
      <c r="L773" s="30"/>
      <c r="M773" s="30"/>
      <c r="N773" s="30"/>
      <c r="O773" s="30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  <c r="IV773" s="27"/>
    </row>
    <row r="774" spans="1:256" s="25" customFormat="1" ht="11.25">
      <c r="A774" s="27"/>
      <c r="B774" s="27" t="s">
        <v>1018</v>
      </c>
      <c r="C774" s="30">
        <v>1</v>
      </c>
      <c r="D774" s="30">
        <v>20</v>
      </c>
      <c r="E774" s="30">
        <v>1</v>
      </c>
      <c r="F774" s="30"/>
      <c r="G774" s="30">
        <f t="shared" si="5"/>
        <v>375</v>
      </c>
      <c r="H774" s="30">
        <v>15</v>
      </c>
      <c r="I774" s="30">
        <v>0.25</v>
      </c>
      <c r="J774" s="30" t="s">
        <v>771</v>
      </c>
      <c r="K774" s="30"/>
      <c r="L774" s="30"/>
      <c r="M774" s="30"/>
      <c r="N774" s="30"/>
      <c r="O774" s="30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  <c r="IV774" s="27"/>
    </row>
    <row r="775" spans="1:256" s="25" customFormat="1" ht="11.25">
      <c r="A775" s="27"/>
      <c r="B775" s="27" t="s">
        <v>1019</v>
      </c>
      <c r="C775" s="30">
        <v>1</v>
      </c>
      <c r="D775" s="30">
        <v>40</v>
      </c>
      <c r="E775" s="30">
        <v>1</v>
      </c>
      <c r="F775" s="30"/>
      <c r="G775" s="30">
        <f t="shared" si="5"/>
        <v>500</v>
      </c>
      <c r="H775" s="30">
        <v>20</v>
      </c>
      <c r="I775" s="30">
        <v>0.25</v>
      </c>
      <c r="J775" s="30" t="s">
        <v>862</v>
      </c>
      <c r="K775" s="30"/>
      <c r="L775" s="30"/>
      <c r="M775" s="30"/>
      <c r="N775" s="30"/>
      <c r="O775" s="30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  <c r="IV775" s="27"/>
    </row>
    <row r="776" spans="1:256" s="25" customFormat="1" ht="11.25">
      <c r="A776" s="27"/>
      <c r="B776" s="27" t="s">
        <v>1021</v>
      </c>
      <c r="C776" s="30" t="s">
        <v>24</v>
      </c>
      <c r="D776" s="30">
        <v>20</v>
      </c>
      <c r="E776" s="30">
        <v>3</v>
      </c>
      <c r="F776" s="30"/>
      <c r="G776" s="30">
        <f t="shared" si="5"/>
        <v>50</v>
      </c>
      <c r="H776" s="30">
        <v>2</v>
      </c>
      <c r="I776" s="30">
        <v>1</v>
      </c>
      <c r="J776" s="30" t="s">
        <v>406</v>
      </c>
      <c r="K776" s="30"/>
      <c r="L776" s="30"/>
      <c r="M776" s="30"/>
      <c r="N776" s="30"/>
      <c r="O776" s="30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  <c r="IV776" s="27"/>
    </row>
    <row r="777" spans="1:256" s="25" customFormat="1" ht="11.25">
      <c r="A777" s="27"/>
      <c r="B777" s="27" t="s">
        <v>1022</v>
      </c>
      <c r="C777" s="30" t="s">
        <v>24</v>
      </c>
      <c r="D777" s="30">
        <v>20</v>
      </c>
      <c r="E777" s="30">
        <v>3</v>
      </c>
      <c r="F777" s="30"/>
      <c r="G777" s="30">
        <f t="shared" si="5"/>
        <v>0</v>
      </c>
      <c r="H777" s="30">
        <v>0</v>
      </c>
      <c r="I777" s="30">
        <v>2</v>
      </c>
      <c r="J777" s="30" t="s">
        <v>406</v>
      </c>
      <c r="K777" s="30"/>
      <c r="L777" s="30"/>
      <c r="M777" s="30"/>
      <c r="N777" s="30"/>
      <c r="O777" s="30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  <c r="IV777" s="27"/>
    </row>
    <row r="778" spans="1:256" s="25" customFormat="1" ht="11.25">
      <c r="A778" s="27"/>
      <c r="B778" s="27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  <c r="IV778" s="27"/>
    </row>
    <row r="779" spans="1:256" s="25" customFormat="1" ht="11.25">
      <c r="A779" s="27"/>
      <c r="B779" s="27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  <c r="IV779" s="27"/>
    </row>
    <row r="780" spans="1:256" s="25" customFormat="1" ht="11.25">
      <c r="A780" s="27"/>
      <c r="B780" s="27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  <c r="IV780" s="27"/>
    </row>
    <row r="781" spans="1:256" s="25" customFormat="1" ht="11.25">
      <c r="A781" s="27"/>
      <c r="B781" s="27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  <c r="IV781" s="27"/>
    </row>
    <row r="782" spans="1:256" s="25" customFormat="1" ht="11.25">
      <c r="A782" s="27"/>
      <c r="B782" s="27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  <c r="IV782" s="27"/>
    </row>
    <row r="783" spans="1:256" s="25" customFormat="1" ht="11.25">
      <c r="A783" s="27" t="s">
        <v>1307</v>
      </c>
      <c r="B783" s="27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  <c r="IV783" s="27"/>
    </row>
    <row r="784" spans="1:256" s="25" customFormat="1" ht="11.25">
      <c r="A784" s="27"/>
      <c r="B784" s="27" t="s">
        <v>1372</v>
      </c>
      <c r="C784" s="30"/>
      <c r="D784" s="30"/>
      <c r="E784" s="30"/>
      <c r="F784" s="30"/>
      <c r="G784" s="30">
        <v>10000</v>
      </c>
      <c r="H784" s="30">
        <f>G784/25</f>
        <v>400</v>
      </c>
      <c r="I784" s="30"/>
      <c r="J784" s="30"/>
      <c r="K784" s="30"/>
      <c r="L784" s="30"/>
      <c r="M784" s="30"/>
      <c r="N784" s="30"/>
      <c r="O784" s="30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  <c r="IV784" s="27"/>
    </row>
    <row r="785" spans="1:256" s="25" customFormat="1" ht="11.25">
      <c r="A785" s="27"/>
      <c r="B785" s="27" t="s">
        <v>1373</v>
      </c>
      <c r="C785" s="30"/>
      <c r="D785" s="30"/>
      <c r="E785" s="30"/>
      <c r="F785" s="30"/>
      <c r="G785" s="30">
        <v>20000</v>
      </c>
      <c r="H785" s="30">
        <f aca="true" t="shared" si="6" ref="H785:H797">G785/25</f>
        <v>800</v>
      </c>
      <c r="I785" s="30"/>
      <c r="J785" s="30"/>
      <c r="K785" s="30"/>
      <c r="L785" s="30"/>
      <c r="M785" s="30"/>
      <c r="N785" s="30"/>
      <c r="O785" s="30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  <c r="IV785" s="27"/>
    </row>
    <row r="786" spans="1:256" s="25" customFormat="1" ht="11.25">
      <c r="A786" s="27"/>
      <c r="B786" s="27" t="s">
        <v>1374</v>
      </c>
      <c r="C786" s="30"/>
      <c r="D786" s="30"/>
      <c r="E786" s="30"/>
      <c r="F786" s="30"/>
      <c r="G786" s="30">
        <v>40000</v>
      </c>
      <c r="H786" s="30">
        <f t="shared" si="6"/>
        <v>1600</v>
      </c>
      <c r="I786" s="30"/>
      <c r="J786" s="30"/>
      <c r="K786" s="30"/>
      <c r="L786" s="30"/>
      <c r="M786" s="30"/>
      <c r="N786" s="30"/>
      <c r="O786" s="30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  <c r="IV786" s="27"/>
    </row>
    <row r="787" spans="1:256" s="25" customFormat="1" ht="11.25">
      <c r="A787" s="27"/>
      <c r="B787" s="27" t="s">
        <v>1375</v>
      </c>
      <c r="C787" s="30"/>
      <c r="D787" s="30"/>
      <c r="E787" s="30"/>
      <c r="F787" s="30"/>
      <c r="G787" s="30">
        <v>18000</v>
      </c>
      <c r="H787" s="30">
        <f t="shared" si="6"/>
        <v>720</v>
      </c>
      <c r="I787" s="30"/>
      <c r="J787" s="30"/>
      <c r="K787" s="30"/>
      <c r="L787" s="30"/>
      <c r="M787" s="30"/>
      <c r="N787" s="30"/>
      <c r="O787" s="30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  <c r="IV787" s="27"/>
    </row>
    <row r="788" spans="1:256" s="25" customFormat="1" ht="11.25">
      <c r="A788" s="27"/>
      <c r="B788" s="27" t="s">
        <v>1376</v>
      </c>
      <c r="C788" s="30"/>
      <c r="D788" s="30"/>
      <c r="E788" s="30"/>
      <c r="F788" s="30"/>
      <c r="G788" s="30">
        <v>15000</v>
      </c>
      <c r="H788" s="30">
        <f t="shared" si="6"/>
        <v>600</v>
      </c>
      <c r="I788" s="30"/>
      <c r="J788" s="30"/>
      <c r="K788" s="30"/>
      <c r="L788" s="30"/>
      <c r="M788" s="30"/>
      <c r="N788" s="30"/>
      <c r="O788" s="30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  <c r="IV788" s="27"/>
    </row>
    <row r="789" spans="1:256" s="25" customFormat="1" ht="11.25">
      <c r="A789" s="27"/>
      <c r="B789" s="27" t="s">
        <v>1377</v>
      </c>
      <c r="C789" s="30"/>
      <c r="D789" s="30"/>
      <c r="E789" s="30"/>
      <c r="F789" s="30"/>
      <c r="G789" s="30">
        <v>25000</v>
      </c>
      <c r="H789" s="30">
        <f t="shared" si="6"/>
        <v>1000</v>
      </c>
      <c r="I789" s="30"/>
      <c r="J789" s="30"/>
      <c r="K789" s="30"/>
      <c r="L789" s="30"/>
      <c r="M789" s="30"/>
      <c r="N789" s="30"/>
      <c r="O789" s="30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  <c r="IV789" s="27"/>
    </row>
    <row r="790" spans="1:256" s="25" customFormat="1" ht="11.25">
      <c r="A790" s="27"/>
      <c r="B790" s="27" t="s">
        <v>1378</v>
      </c>
      <c r="C790" s="30"/>
      <c r="D790" s="30"/>
      <c r="E790" s="30"/>
      <c r="F790" s="30"/>
      <c r="G790" s="30">
        <v>20000</v>
      </c>
      <c r="H790" s="30">
        <f t="shared" si="6"/>
        <v>800</v>
      </c>
      <c r="I790" s="30"/>
      <c r="J790" s="30"/>
      <c r="K790" s="30"/>
      <c r="L790" s="30"/>
      <c r="M790" s="30"/>
      <c r="N790" s="30"/>
      <c r="O790" s="30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  <c r="IV790" s="27"/>
    </row>
    <row r="791" spans="1:256" s="25" customFormat="1" ht="11.25">
      <c r="A791" s="27"/>
      <c r="B791" s="27" t="s">
        <v>1379</v>
      </c>
      <c r="C791" s="30"/>
      <c r="D791" s="30"/>
      <c r="E791" s="30"/>
      <c r="F791" s="30"/>
      <c r="G791" s="30">
        <v>10000</v>
      </c>
      <c r="H791" s="30">
        <f t="shared" si="6"/>
        <v>400</v>
      </c>
      <c r="I791" s="30"/>
      <c r="J791" s="30"/>
      <c r="K791" s="30"/>
      <c r="L791" s="30"/>
      <c r="M791" s="30"/>
      <c r="N791" s="30"/>
      <c r="O791" s="30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  <c r="IV791" s="27"/>
    </row>
    <row r="792" spans="1:256" s="25" customFormat="1" ht="11.25">
      <c r="A792" s="27"/>
      <c r="B792" s="27" t="s">
        <v>1380</v>
      </c>
      <c r="C792" s="30"/>
      <c r="D792" s="30"/>
      <c r="E792" s="30"/>
      <c r="F792" s="30"/>
      <c r="G792" s="30">
        <v>50000</v>
      </c>
      <c r="H792" s="30">
        <f t="shared" si="6"/>
        <v>2000</v>
      </c>
      <c r="I792" s="30"/>
      <c r="J792" s="30"/>
      <c r="K792" s="30"/>
      <c r="L792" s="30"/>
      <c r="M792" s="30"/>
      <c r="N792" s="30"/>
      <c r="O792" s="30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  <c r="IV792" s="27"/>
    </row>
    <row r="793" spans="1:256" s="25" customFormat="1" ht="11.25">
      <c r="A793" s="27"/>
      <c r="B793" s="27" t="s">
        <v>1381</v>
      </c>
      <c r="C793" s="30"/>
      <c r="D793" s="30"/>
      <c r="E793" s="30"/>
      <c r="F793" s="30"/>
      <c r="G793" s="30">
        <v>70000</v>
      </c>
      <c r="H793" s="30">
        <f t="shared" si="6"/>
        <v>2800</v>
      </c>
      <c r="I793" s="30"/>
      <c r="J793" s="30"/>
      <c r="K793" s="30"/>
      <c r="L793" s="30"/>
      <c r="M793" s="30"/>
      <c r="N793" s="30"/>
      <c r="O793" s="30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  <c r="IV793" s="27"/>
    </row>
    <row r="794" spans="1:256" s="25" customFormat="1" ht="11.25">
      <c r="A794" s="27"/>
      <c r="B794" s="27" t="s">
        <v>1382</v>
      </c>
      <c r="C794" s="30"/>
      <c r="D794" s="30"/>
      <c r="E794" s="30"/>
      <c r="F794" s="30"/>
      <c r="G794" s="30">
        <v>200000</v>
      </c>
      <c r="H794" s="30">
        <f t="shared" si="6"/>
        <v>8000</v>
      </c>
      <c r="I794" s="30"/>
      <c r="J794" s="30"/>
      <c r="K794" s="30"/>
      <c r="L794" s="30"/>
      <c r="M794" s="30"/>
      <c r="N794" s="30"/>
      <c r="O794" s="30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  <c r="IV794" s="27"/>
    </row>
    <row r="795" spans="1:256" s="25" customFormat="1" ht="11.25">
      <c r="A795" s="27"/>
      <c r="B795" s="27" t="s">
        <v>1383</v>
      </c>
      <c r="C795" s="30"/>
      <c r="D795" s="30"/>
      <c r="E795" s="30"/>
      <c r="F795" s="30"/>
      <c r="G795" s="30">
        <v>15000</v>
      </c>
      <c r="H795" s="30">
        <f t="shared" si="6"/>
        <v>600</v>
      </c>
      <c r="I795" s="30"/>
      <c r="J795" s="30"/>
      <c r="K795" s="30"/>
      <c r="L795" s="30"/>
      <c r="M795" s="30"/>
      <c r="N795" s="30"/>
      <c r="O795" s="30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  <c r="IV795" s="27"/>
    </row>
    <row r="796" spans="1:256" s="25" customFormat="1" ht="11.25">
      <c r="A796" s="27"/>
      <c r="B796" s="27" t="s">
        <v>1384</v>
      </c>
      <c r="C796" s="30"/>
      <c r="D796" s="30"/>
      <c r="E796" s="30"/>
      <c r="F796" s="30"/>
      <c r="G796" s="30">
        <v>25000</v>
      </c>
      <c r="H796" s="30">
        <f t="shared" si="6"/>
        <v>1000</v>
      </c>
      <c r="I796" s="30"/>
      <c r="J796" s="30"/>
      <c r="K796" s="30"/>
      <c r="L796" s="30"/>
      <c r="M796" s="30"/>
      <c r="N796" s="30"/>
      <c r="O796" s="30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  <c r="IV796" s="27"/>
    </row>
    <row r="797" spans="1:256" s="25" customFormat="1" ht="11.25">
      <c r="A797" s="27"/>
      <c r="B797" s="27" t="s">
        <v>1385</v>
      </c>
      <c r="C797" s="30"/>
      <c r="D797" s="30"/>
      <c r="E797" s="30"/>
      <c r="F797" s="30"/>
      <c r="G797" s="30">
        <v>35000</v>
      </c>
      <c r="H797" s="30">
        <f t="shared" si="6"/>
        <v>1400</v>
      </c>
      <c r="I797" s="30"/>
      <c r="J797" s="30"/>
      <c r="K797" s="30"/>
      <c r="L797" s="30"/>
      <c r="M797" s="30"/>
      <c r="N797" s="30"/>
      <c r="O797" s="30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  <c r="IV797" s="27"/>
    </row>
    <row r="798" spans="1:256" s="25" customFormat="1" ht="11.25">
      <c r="A798" s="27"/>
      <c r="B798" s="27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  <c r="IV798" s="27"/>
    </row>
    <row r="799" spans="1:256" s="25" customFormat="1" ht="11.25">
      <c r="A799" s="27"/>
      <c r="B799" s="27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  <c r="IV799" s="27"/>
    </row>
    <row r="800" spans="1:256" s="25" customFormat="1" ht="11.25">
      <c r="A800" s="27"/>
      <c r="B800" s="27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  <c r="IV800" s="27"/>
    </row>
    <row r="801" spans="1:256" s="25" customFormat="1" ht="11.25">
      <c r="A801" s="27"/>
      <c r="B801" s="27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  <c r="IV801" s="27"/>
    </row>
    <row r="802" spans="1:256" s="25" customFormat="1" ht="11.25">
      <c r="A802" s="27" t="s">
        <v>820</v>
      </c>
      <c r="B802" s="27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  <c r="IV802" s="27"/>
    </row>
    <row r="803" spans="1:256" s="25" customFormat="1" ht="11.25">
      <c r="A803" s="27"/>
      <c r="B803" s="27" t="s">
        <v>821</v>
      </c>
      <c r="C803" s="30"/>
      <c r="D803" s="30"/>
      <c r="E803" s="30"/>
      <c r="F803" s="30"/>
      <c r="G803" s="30"/>
      <c r="H803" s="30">
        <v>1062</v>
      </c>
      <c r="I803" s="30">
        <v>450</v>
      </c>
      <c r="J803" s="30" t="s">
        <v>771</v>
      </c>
      <c r="K803" s="30" t="s">
        <v>1061</v>
      </c>
      <c r="L803" s="30"/>
      <c r="M803" s="30"/>
      <c r="N803" s="30"/>
      <c r="O803" s="30" t="s">
        <v>1062</v>
      </c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  <c r="IV803" s="27"/>
    </row>
    <row r="804" spans="1:256" s="25" customFormat="1" ht="11.25">
      <c r="A804" s="27"/>
      <c r="B804" s="27" t="s">
        <v>822</v>
      </c>
      <c r="C804" s="30"/>
      <c r="D804" s="30"/>
      <c r="E804" s="30"/>
      <c r="F804" s="30"/>
      <c r="G804" s="30"/>
      <c r="H804" s="30">
        <v>37.8</v>
      </c>
      <c r="I804" s="30">
        <v>10</v>
      </c>
      <c r="J804" s="30" t="s">
        <v>771</v>
      </c>
      <c r="K804" s="30" t="s">
        <v>1063</v>
      </c>
      <c r="L804" s="30"/>
      <c r="M804" s="30"/>
      <c r="N804" s="30"/>
      <c r="O804" s="30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  <c r="IV804" s="27"/>
    </row>
    <row r="805" spans="1:256" s="25" customFormat="1" ht="11.25">
      <c r="A805" s="27"/>
      <c r="B805" s="27" t="s">
        <v>823</v>
      </c>
      <c r="C805" s="30"/>
      <c r="D805" s="30"/>
      <c r="E805" s="30"/>
      <c r="F805" s="30"/>
      <c r="G805" s="30"/>
      <c r="H805" s="30">
        <v>22.4</v>
      </c>
      <c r="I805" s="30">
        <v>7</v>
      </c>
      <c r="J805" s="30" t="s">
        <v>406</v>
      </c>
      <c r="K805" s="30" t="s">
        <v>1064</v>
      </c>
      <c r="L805" s="30"/>
      <c r="M805" s="30"/>
      <c r="N805" s="30"/>
      <c r="O805" s="30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  <c r="IV805" s="27"/>
    </row>
    <row r="806" spans="1:256" s="25" customFormat="1" ht="11.25">
      <c r="A806" s="27"/>
      <c r="B806" s="27" t="s">
        <v>824</v>
      </c>
      <c r="C806" s="30"/>
      <c r="D806" s="30"/>
      <c r="E806" s="30"/>
      <c r="F806" s="30"/>
      <c r="G806" s="30"/>
      <c r="H806" s="30">
        <v>31</v>
      </c>
      <c r="I806" s="30">
        <v>14</v>
      </c>
      <c r="J806" s="30" t="s">
        <v>771</v>
      </c>
      <c r="K806" s="30" t="s">
        <v>1065</v>
      </c>
      <c r="L806" s="30"/>
      <c r="M806" s="30"/>
      <c r="N806" s="30"/>
      <c r="O806" s="30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  <c r="IV806" s="27"/>
    </row>
    <row r="807" spans="1:256" s="25" customFormat="1" ht="11.25">
      <c r="A807" s="27"/>
      <c r="B807" s="27" t="s">
        <v>825</v>
      </c>
      <c r="C807" s="30"/>
      <c r="D807" s="30"/>
      <c r="E807" s="30"/>
      <c r="F807" s="30"/>
      <c r="G807" s="30"/>
      <c r="H807" s="30">
        <v>300</v>
      </c>
      <c r="I807" s="30">
        <v>0.01</v>
      </c>
      <c r="J807" s="30" t="s">
        <v>1008</v>
      </c>
      <c r="K807" s="30" t="s">
        <v>1066</v>
      </c>
      <c r="L807" s="30"/>
      <c r="M807" s="30"/>
      <c r="N807" s="30"/>
      <c r="O807" s="30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  <c r="IV807" s="27"/>
    </row>
    <row r="808" spans="1:256" s="25" customFormat="1" ht="11.25">
      <c r="A808" s="27"/>
      <c r="B808" s="27" t="s">
        <v>826</v>
      </c>
      <c r="C808" s="30"/>
      <c r="D808" s="30"/>
      <c r="E808" s="30"/>
      <c r="F808" s="30"/>
      <c r="G808" s="30"/>
      <c r="H808" s="30">
        <v>19.8</v>
      </c>
      <c r="I808" s="30">
        <v>3</v>
      </c>
      <c r="J808" s="30" t="s">
        <v>773</v>
      </c>
      <c r="K808" s="30" t="s">
        <v>1067</v>
      </c>
      <c r="L808" s="30"/>
      <c r="M808" s="30"/>
      <c r="N808" s="30"/>
      <c r="O808" s="30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  <c r="IV808" s="27"/>
    </row>
    <row r="809" spans="1:256" s="25" customFormat="1" ht="11.25">
      <c r="A809" s="27"/>
      <c r="B809" s="27" t="s">
        <v>827</v>
      </c>
      <c r="C809" s="30"/>
      <c r="D809" s="30"/>
      <c r="E809" s="30"/>
      <c r="F809" s="30"/>
      <c r="G809" s="30"/>
      <c r="H809" s="30">
        <v>132.8</v>
      </c>
      <c r="I809" s="30">
        <v>220</v>
      </c>
      <c r="J809" s="30" t="s">
        <v>771</v>
      </c>
      <c r="K809" s="30" t="s">
        <v>1068</v>
      </c>
      <c r="L809" s="30"/>
      <c r="M809" s="30"/>
      <c r="N809" s="30"/>
      <c r="O809" s="30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  <c r="IV809" s="27"/>
    </row>
    <row r="810" spans="1:256" s="25" customFormat="1" ht="11.25">
      <c r="A810" s="27"/>
      <c r="B810" s="27" t="s">
        <v>828</v>
      </c>
      <c r="C810" s="30"/>
      <c r="D810" s="30"/>
      <c r="E810" s="30"/>
      <c r="F810" s="30"/>
      <c r="G810" s="30"/>
      <c r="H810" s="30">
        <v>8</v>
      </c>
      <c r="I810" s="30">
        <v>0.01</v>
      </c>
      <c r="J810" s="30" t="s">
        <v>771</v>
      </c>
      <c r="K810" s="30" t="s">
        <v>1069</v>
      </c>
      <c r="L810" s="30"/>
      <c r="M810" s="30"/>
      <c r="N810" s="30"/>
      <c r="O810" s="30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  <c r="IV810" s="27"/>
    </row>
    <row r="811" spans="1:256" s="25" customFormat="1" ht="11.25">
      <c r="A811" s="27"/>
      <c r="B811" s="27" t="s">
        <v>829</v>
      </c>
      <c r="C811" s="30"/>
      <c r="D811" s="30"/>
      <c r="E811" s="30"/>
      <c r="F811" s="30"/>
      <c r="G811" s="30"/>
      <c r="H811" s="30">
        <v>22</v>
      </c>
      <c r="I811" s="30">
        <v>12</v>
      </c>
      <c r="J811" s="30" t="s">
        <v>771</v>
      </c>
      <c r="K811" s="30" t="s">
        <v>1070</v>
      </c>
      <c r="L811" s="30"/>
      <c r="M811" s="30"/>
      <c r="N811" s="30"/>
      <c r="O811" s="30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  <c r="IV811" s="27"/>
    </row>
    <row r="812" spans="1:256" s="25" customFormat="1" ht="11.25">
      <c r="A812" s="27"/>
      <c r="B812" s="27" t="s">
        <v>830</v>
      </c>
      <c r="C812" s="30"/>
      <c r="D812" s="30"/>
      <c r="E812" s="30"/>
      <c r="F812" s="30"/>
      <c r="G812" s="30"/>
      <c r="H812" s="30">
        <v>3.2</v>
      </c>
      <c r="I812" s="30">
        <v>1</v>
      </c>
      <c r="J812" s="30" t="s">
        <v>406</v>
      </c>
      <c r="K812" s="30" t="s">
        <v>1071</v>
      </c>
      <c r="L812" s="30"/>
      <c r="M812" s="30"/>
      <c r="N812" s="30"/>
      <c r="O812" s="30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  <c r="IV812" s="27"/>
    </row>
    <row r="813" spans="1:256" s="25" customFormat="1" ht="11.25">
      <c r="A813" s="27"/>
      <c r="B813" s="27" t="s">
        <v>831</v>
      </c>
      <c r="C813" s="30"/>
      <c r="D813" s="30"/>
      <c r="E813" s="30"/>
      <c r="F813" s="30"/>
      <c r="G813" s="30"/>
      <c r="H813" s="30">
        <v>230</v>
      </c>
      <c r="I813" s="30">
        <v>65</v>
      </c>
      <c r="J813" s="30" t="s">
        <v>771</v>
      </c>
      <c r="K813" s="30" t="s">
        <v>1072</v>
      </c>
      <c r="L813" s="30"/>
      <c r="M813" s="30"/>
      <c r="N813" s="30"/>
      <c r="O813" s="30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  <c r="IV813" s="27"/>
    </row>
    <row r="814" spans="1:256" s="25" customFormat="1" ht="11.25">
      <c r="A814" s="27"/>
      <c r="B814" s="27" t="s">
        <v>832</v>
      </c>
      <c r="C814" s="30"/>
      <c r="D814" s="30"/>
      <c r="E814" s="30"/>
      <c r="F814" s="30"/>
      <c r="G814" s="30"/>
      <c r="H814" s="30">
        <v>2200</v>
      </c>
      <c r="I814" s="30">
        <v>3000</v>
      </c>
      <c r="J814" s="30" t="s">
        <v>771</v>
      </c>
      <c r="K814" s="30" t="s">
        <v>1073</v>
      </c>
      <c r="L814" s="30"/>
      <c r="M814" s="30"/>
      <c r="N814" s="30"/>
      <c r="O814" s="30" t="s">
        <v>1074</v>
      </c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  <c r="IV814" s="27"/>
    </row>
    <row r="815" spans="1:256" s="25" customFormat="1" ht="11.25">
      <c r="A815" s="27"/>
      <c r="B815" s="27" t="s">
        <v>833</v>
      </c>
      <c r="C815" s="30"/>
      <c r="D815" s="30"/>
      <c r="E815" s="30"/>
      <c r="F815" s="30"/>
      <c r="G815" s="30"/>
      <c r="H815" s="30">
        <v>13.3</v>
      </c>
      <c r="I815" s="30">
        <v>10</v>
      </c>
      <c r="J815" s="30" t="s">
        <v>773</v>
      </c>
      <c r="K815" s="30" t="s">
        <v>1075</v>
      </c>
      <c r="L815" s="30"/>
      <c r="M815" s="30"/>
      <c r="N815" s="30"/>
      <c r="O815" s="30" t="s">
        <v>1076</v>
      </c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  <c r="IV815" s="27"/>
    </row>
    <row r="816" spans="1:256" s="25" customFormat="1" ht="11.25">
      <c r="A816" s="27"/>
      <c r="B816" s="27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  <c r="IV816" s="27"/>
    </row>
    <row r="817" spans="1:256" s="25" customFormat="1" ht="11.25">
      <c r="A817" s="27"/>
      <c r="B817" s="27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  <c r="IV817" s="27"/>
    </row>
    <row r="818" spans="1:256" s="25" customFormat="1" ht="11.25">
      <c r="A818" s="27"/>
      <c r="B818" s="27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  <c r="IV818" s="27"/>
    </row>
    <row r="819" spans="1:256" s="25" customFormat="1" ht="11.25">
      <c r="A819" s="27"/>
      <c r="B819" s="27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  <c r="IV819" s="27"/>
    </row>
    <row r="820" spans="1:256" s="25" customFormat="1" ht="11.25">
      <c r="A820" s="27"/>
      <c r="B820" s="27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  <c r="IV820" s="27"/>
    </row>
    <row r="821" spans="1:256" s="25" customFormat="1" ht="11.25">
      <c r="A821" s="27"/>
      <c r="B821" s="27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  <c r="IV821" s="27"/>
    </row>
    <row r="822" spans="1:256" s="25" customFormat="1" ht="11.25">
      <c r="A822" s="27"/>
      <c r="B822" s="27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  <c r="IV822" s="27"/>
    </row>
    <row r="823" spans="1:256" s="25" customFormat="1" ht="11.25">
      <c r="A823" s="27"/>
      <c r="B823" s="27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  <c r="IV823" s="27"/>
    </row>
    <row r="824" spans="1:256" s="25" customFormat="1" ht="11.25">
      <c r="A824" s="27"/>
      <c r="B824" s="27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  <c r="IV824" s="27"/>
    </row>
    <row r="825" spans="1:256" s="25" customFormat="1" ht="11.25">
      <c r="A825" s="27"/>
      <c r="B825" s="27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  <c r="IV825" s="27"/>
    </row>
    <row r="826" spans="1:256" s="25" customFormat="1" ht="11.25">
      <c r="A826" s="27"/>
      <c r="B826" s="27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  <c r="IV826" s="27"/>
    </row>
    <row r="827" spans="1:256" s="25" customFormat="1" ht="11.25">
      <c r="A827" s="27"/>
      <c r="B827" s="27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  <c r="IV827" s="27"/>
    </row>
    <row r="828" spans="1:256" s="25" customFormat="1" ht="11.25">
      <c r="A828" s="27"/>
      <c r="B828" s="27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  <c r="IV828" s="27"/>
    </row>
    <row r="829" spans="1:256" s="25" customFormat="1" ht="11.25">
      <c r="A829" s="27"/>
      <c r="B829" s="27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  <c r="IV829" s="27"/>
    </row>
    <row r="830" spans="1:256" s="25" customFormat="1" ht="11.25">
      <c r="A830" s="27"/>
      <c r="B830" s="27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  <c r="IV830" s="27"/>
    </row>
    <row r="831" spans="1:256" s="25" customFormat="1" ht="11.25">
      <c r="A831" s="27"/>
      <c r="B831" s="27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  <c r="IV831" s="27"/>
    </row>
    <row r="832" spans="1:256" s="25" customFormat="1" ht="11.25">
      <c r="A832" s="27"/>
      <c r="B832" s="27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  <c r="IV832" s="27"/>
    </row>
    <row r="833" spans="1:256" s="25" customFormat="1" ht="11.25">
      <c r="A833" s="27"/>
      <c r="B833" s="27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  <c r="IV833" s="27"/>
    </row>
    <row r="834" spans="1:256" s="25" customFormat="1" ht="11.25">
      <c r="A834" s="27" t="s">
        <v>1023</v>
      </c>
      <c r="B834" s="27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  <c r="IV834" s="27"/>
    </row>
    <row r="835" spans="1:256" s="25" customFormat="1" ht="11.25">
      <c r="A835" s="27"/>
      <c r="B835" s="27" t="s">
        <v>1024</v>
      </c>
      <c r="C835" s="30" t="s">
        <v>1025</v>
      </c>
      <c r="D835" s="30">
        <v>5</v>
      </c>
      <c r="E835" s="30">
        <v>1</v>
      </c>
      <c r="F835" s="30"/>
      <c r="G835" s="30"/>
      <c r="H835" s="30">
        <v>6</v>
      </c>
      <c r="I835" s="30">
        <v>1</v>
      </c>
      <c r="J835" s="30" t="s">
        <v>773</v>
      </c>
      <c r="K835" s="30"/>
      <c r="L835" s="30"/>
      <c r="M835" s="30"/>
      <c r="N835" s="30"/>
      <c r="O835" s="30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  <c r="IV835" s="27"/>
    </row>
    <row r="836" spans="1:256" s="25" customFormat="1" ht="11.25">
      <c r="A836" s="27"/>
      <c r="B836" s="27" t="s">
        <v>1026</v>
      </c>
      <c r="C836" s="30" t="s">
        <v>1027</v>
      </c>
      <c r="D836" s="30">
        <v>2</v>
      </c>
      <c r="E836" s="30"/>
      <c r="F836" s="30"/>
      <c r="G836" s="30"/>
      <c r="H836" s="30">
        <v>20</v>
      </c>
      <c r="I836" s="30">
        <v>5</v>
      </c>
      <c r="J836" s="30" t="s">
        <v>406</v>
      </c>
      <c r="K836" s="30"/>
      <c r="L836" s="30"/>
      <c r="M836" s="30"/>
      <c r="N836" s="30"/>
      <c r="O836" s="30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  <c r="IV836" s="27"/>
    </row>
    <row r="837" spans="1:256" s="25" customFormat="1" ht="11.25">
      <c r="A837" s="27"/>
      <c r="B837" s="27" t="s">
        <v>1028</v>
      </c>
      <c r="C837" s="30" t="s">
        <v>1029</v>
      </c>
      <c r="D837" s="30">
        <v>15</v>
      </c>
      <c r="E837" s="30"/>
      <c r="F837" s="30"/>
      <c r="G837" s="30"/>
      <c r="H837" s="30">
        <v>48</v>
      </c>
      <c r="I837" s="30">
        <v>8</v>
      </c>
      <c r="J837" s="30" t="s">
        <v>862</v>
      </c>
      <c r="K837" s="30" t="s">
        <v>1030</v>
      </c>
      <c r="L837" s="30"/>
      <c r="M837" s="30"/>
      <c r="N837" s="30"/>
      <c r="O837" s="30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  <c r="IV837" s="27"/>
    </row>
    <row r="838" spans="1:256" s="25" customFormat="1" ht="11.25">
      <c r="A838" s="27"/>
      <c r="B838" s="27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  <c r="IV838" s="27"/>
    </row>
    <row r="839" spans="1:256" s="25" customFormat="1" ht="11.25">
      <c r="A839" s="27"/>
      <c r="B839" s="27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  <c r="IV839" s="27"/>
    </row>
    <row r="840" spans="1:256" s="25" customFormat="1" ht="11.25">
      <c r="A840" s="27"/>
      <c r="B840" s="27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  <c r="IV840" s="27"/>
    </row>
    <row r="841" spans="1:256" s="25" customFormat="1" ht="11.25">
      <c r="A841" s="27"/>
      <c r="B841" s="27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  <c r="IV841" s="27"/>
    </row>
    <row r="842" spans="1:256" s="25" customFormat="1" ht="11.25">
      <c r="A842" s="27"/>
      <c r="B842" s="27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  <c r="IV842" s="27"/>
    </row>
    <row r="843" spans="1:256" s="25" customFormat="1" ht="11.25">
      <c r="A843" s="27"/>
      <c r="B843" s="27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  <c r="IV843" s="27"/>
    </row>
    <row r="844" spans="1:256" s="25" customFormat="1" ht="11.25">
      <c r="A844" s="27"/>
      <c r="B844" s="27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  <c r="IV844" s="27"/>
    </row>
    <row r="845" spans="1:256" s="25" customFormat="1" ht="11.25">
      <c r="A845" s="27"/>
      <c r="B845" s="27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  <c r="IV845" s="27"/>
    </row>
    <row r="846" spans="1:256" s="25" customFormat="1" ht="11.25">
      <c r="A846" s="27"/>
      <c r="B846" s="27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  <c r="IV846" s="27"/>
    </row>
    <row r="847" spans="1:256" s="25" customFormat="1" ht="11.25">
      <c r="A847" s="27"/>
      <c r="B847" s="27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  <c r="IV847" s="27"/>
    </row>
    <row r="848" spans="1:256" s="25" customFormat="1" ht="11.25">
      <c r="A848" s="27"/>
      <c r="B848" s="27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  <c r="IV848" s="27"/>
    </row>
    <row r="849" spans="1:256" s="25" customFormat="1" ht="11.25">
      <c r="A849" s="27"/>
      <c r="B849" s="27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  <c r="IV849" s="27"/>
    </row>
    <row r="850" spans="1:256" s="25" customFormat="1" ht="11.25">
      <c r="A850" s="27"/>
      <c r="B850" s="27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  <c r="IV850" s="27"/>
    </row>
    <row r="851" spans="1:256" s="25" customFormat="1" ht="11.25">
      <c r="A851" s="27"/>
      <c r="B851" s="27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  <c r="IV851" s="27"/>
    </row>
    <row r="852" spans="1:256" s="25" customFormat="1" ht="11.25">
      <c r="A852" s="27"/>
      <c r="B852" s="27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  <c r="IV852" s="27"/>
    </row>
    <row r="853" spans="1:256" s="25" customFormat="1" ht="11.25">
      <c r="A853" s="27"/>
      <c r="B853" s="27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  <c r="IV853" s="27"/>
    </row>
    <row r="854" spans="1:256" s="25" customFormat="1" ht="11.25">
      <c r="A854" s="27"/>
      <c r="B854" s="27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  <c r="IV854" s="27"/>
    </row>
    <row r="855" spans="1:256" s="25" customFormat="1" ht="11.25">
      <c r="A855" s="27"/>
      <c r="B855" s="27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  <c r="IV855" s="27"/>
    </row>
    <row r="856" spans="1:256" s="25" customFormat="1" ht="11.25">
      <c r="A856" s="27"/>
      <c r="B856" s="27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  <c r="IV856" s="27"/>
    </row>
    <row r="857" spans="1:256" s="25" customFormat="1" ht="11.25">
      <c r="A857" s="27"/>
      <c r="B857" s="27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  <c r="IV857" s="27"/>
    </row>
    <row r="858" spans="1:256" s="25" customFormat="1" ht="11.25">
      <c r="A858" s="27"/>
      <c r="B858" s="27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  <c r="IV858" s="27"/>
    </row>
    <row r="859" spans="1:256" s="25" customFormat="1" ht="11.25">
      <c r="A859" s="27"/>
      <c r="B859" s="27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  <c r="IV859" s="27"/>
    </row>
    <row r="860" spans="1:256" s="25" customFormat="1" ht="11.25">
      <c r="A860" s="27" t="s">
        <v>1041</v>
      </c>
      <c r="B860" s="27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  <c r="IV860" s="27"/>
    </row>
    <row r="861" spans="1:256" s="25" customFormat="1" ht="11.25">
      <c r="A861" s="27"/>
      <c r="B861" s="27" t="s">
        <v>1188</v>
      </c>
      <c r="C861" s="30" t="s">
        <v>1042</v>
      </c>
      <c r="D861" s="30" t="s">
        <v>1187</v>
      </c>
      <c r="E861" s="30">
        <v>1</v>
      </c>
      <c r="F861" s="30"/>
      <c r="G861" s="30"/>
      <c r="H861" s="30">
        <v>48</v>
      </c>
      <c r="I861" s="30">
        <v>8</v>
      </c>
      <c r="J861" s="30" t="s">
        <v>1008</v>
      </c>
      <c r="K861" s="30" t="s">
        <v>1043</v>
      </c>
      <c r="L861" s="30"/>
      <c r="M861" s="30"/>
      <c r="N861" s="30">
        <v>1</v>
      </c>
      <c r="O861" s="30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  <c r="IV861" s="27"/>
    </row>
    <row r="862" spans="1:256" s="25" customFormat="1" ht="11.25">
      <c r="A862" s="27"/>
      <c r="B862" s="27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  <c r="IV862" s="27"/>
    </row>
    <row r="863" spans="1:256" s="25" customFormat="1" ht="11.25">
      <c r="A863" s="27"/>
      <c r="B863" s="27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  <c r="IV863" s="27"/>
    </row>
    <row r="864" spans="1:256" s="25" customFormat="1" ht="11.25">
      <c r="A864" s="27"/>
      <c r="B864" s="27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  <c r="IV864" s="27"/>
    </row>
    <row r="865" spans="1:256" s="25" customFormat="1" ht="11.25">
      <c r="A865" s="27"/>
      <c r="B865" s="27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  <c r="IV865" s="27"/>
    </row>
    <row r="866" spans="1:256" s="25" customFormat="1" ht="11.25">
      <c r="A866" s="27"/>
      <c r="B866" s="27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  <c r="IV866" s="27"/>
    </row>
    <row r="867" spans="1:256" s="25" customFormat="1" ht="11.25">
      <c r="A867" s="27"/>
      <c r="B867" s="27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  <c r="IV867" s="27"/>
    </row>
    <row r="868" spans="1:256" s="25" customFormat="1" ht="11.25">
      <c r="A868" s="27"/>
      <c r="B868" s="27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  <c r="IV868" s="27"/>
    </row>
    <row r="869" spans="1:256" s="25" customFormat="1" ht="11.25">
      <c r="A869" s="27"/>
      <c r="B869" s="27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  <c r="IV869" s="27"/>
    </row>
    <row r="870" spans="1:256" s="25" customFormat="1" ht="11.25">
      <c r="A870" s="27"/>
      <c r="B870" s="27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  <c r="IV870" s="27"/>
    </row>
    <row r="871" spans="1:256" s="25" customFormat="1" ht="11.25">
      <c r="A871" s="27"/>
      <c r="B871" s="27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  <c r="IV871" s="27"/>
    </row>
    <row r="872" spans="1:256" s="25" customFormat="1" ht="11.25">
      <c r="A872" s="27"/>
      <c r="B872" s="27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  <c r="IV872" s="27"/>
    </row>
    <row r="873" spans="1:256" s="25" customFormat="1" ht="11.25">
      <c r="A873" s="27"/>
      <c r="B873" s="27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  <c r="IV873" s="27"/>
    </row>
    <row r="874" spans="1:256" s="25" customFormat="1" ht="11.25">
      <c r="A874" s="27"/>
      <c r="B874" s="27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  <c r="IV874" s="27"/>
    </row>
    <row r="875" spans="1:256" s="25" customFormat="1" ht="11.25">
      <c r="A875" s="27"/>
      <c r="B875" s="27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  <c r="IV875" s="27"/>
    </row>
    <row r="876" spans="1:256" s="25" customFormat="1" ht="11.25">
      <c r="A876" s="27"/>
      <c r="B876" s="27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  <c r="IV876" s="27"/>
    </row>
    <row r="877" spans="1:256" s="25" customFormat="1" ht="11.25">
      <c r="A877" s="27"/>
      <c r="B877" s="27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  <c r="IV877" s="27"/>
    </row>
    <row r="878" spans="1:256" s="25" customFormat="1" ht="11.25">
      <c r="A878" s="27"/>
      <c r="B878" s="27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  <c r="IV878" s="27"/>
    </row>
    <row r="879" spans="1:256" s="25" customFormat="1" ht="11.25">
      <c r="A879" s="27"/>
      <c r="B879" s="27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  <c r="IV879" s="27"/>
    </row>
    <row r="880" spans="1:256" s="25" customFormat="1" ht="11.25">
      <c r="A880" s="27"/>
      <c r="B880" s="27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  <c r="IV880" s="27"/>
    </row>
    <row r="881" spans="1:256" s="25" customFormat="1" ht="11.25">
      <c r="A881" s="27"/>
      <c r="B881" s="27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  <c r="IV881" s="27"/>
    </row>
    <row r="882" spans="1:256" s="25" customFormat="1" ht="11.25">
      <c r="A882" s="27"/>
      <c r="B882" s="27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  <c r="IV882" s="27"/>
    </row>
    <row r="883" spans="1:256" s="25" customFormat="1" ht="11.25">
      <c r="A883" s="27"/>
      <c r="B883" s="27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  <c r="IV883" s="27"/>
    </row>
    <row r="884" spans="1:256" s="25" customFormat="1" ht="11.25">
      <c r="A884" s="27"/>
      <c r="B884" s="27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  <c r="IV884" s="27"/>
    </row>
    <row r="885" spans="1:256" s="25" customFormat="1" ht="11.25">
      <c r="A885" s="27"/>
      <c r="B885" s="27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  <c r="IV885" s="27"/>
    </row>
    <row r="886" spans="1:256" s="25" customFormat="1" ht="11.25">
      <c r="A886" s="27"/>
      <c r="B886" s="27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  <c r="IV886" s="27"/>
    </row>
    <row r="887" spans="1:256" s="25" customFormat="1" ht="11.25">
      <c r="A887" s="27"/>
      <c r="B887" s="27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  <c r="IV887" s="27"/>
    </row>
    <row r="888" spans="1:256" s="25" customFormat="1" ht="11.25">
      <c r="A888" s="27"/>
      <c r="B888" s="27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  <c r="IV888" s="27"/>
    </row>
    <row r="889" spans="1:256" s="25" customFormat="1" ht="11.25">
      <c r="A889" s="27"/>
      <c r="B889" s="27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  <c r="IV889" s="27"/>
    </row>
    <row r="890" spans="1:256" s="25" customFormat="1" ht="11.25">
      <c r="A890" s="27"/>
      <c r="B890" s="27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  <c r="IV890" s="27"/>
    </row>
    <row r="891" spans="1:256" s="25" customFormat="1" ht="11.25">
      <c r="A891" s="27"/>
      <c r="B891" s="27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  <c r="IV891" s="27"/>
    </row>
    <row r="892" spans="1:256" s="25" customFormat="1" ht="11.25">
      <c r="A892" s="27"/>
      <c r="B892" s="27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  <c r="IV892" s="27"/>
    </row>
    <row r="893" spans="1:256" s="25" customFormat="1" ht="11.25">
      <c r="A893" s="27"/>
      <c r="B893" s="27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  <c r="IV893" s="27"/>
    </row>
    <row r="894" spans="1:256" s="25" customFormat="1" ht="11.25">
      <c r="A894" s="27"/>
      <c r="B894" s="27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  <c r="IV894" s="27"/>
    </row>
    <row r="895" spans="1:256" s="25" customFormat="1" ht="11.25">
      <c r="A895" s="27"/>
      <c r="B895" s="27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  <c r="IV895" s="27"/>
    </row>
    <row r="896" spans="1:256" s="25" customFormat="1" ht="11.25">
      <c r="A896" s="27"/>
      <c r="B896" s="27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  <c r="IV896" s="27"/>
    </row>
    <row r="897" spans="1:256" s="25" customFormat="1" ht="11.25">
      <c r="A897" s="27"/>
      <c r="B897" s="27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  <c r="IV897" s="27"/>
    </row>
    <row r="898" spans="1:256" s="25" customFormat="1" ht="11.25">
      <c r="A898" s="27"/>
      <c r="B898" s="27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  <c r="IV898" s="27"/>
    </row>
    <row r="899" spans="1:256" s="25" customFormat="1" ht="11.25">
      <c r="A899" s="27"/>
      <c r="B899" s="27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  <c r="IV899" s="27"/>
    </row>
    <row r="900" spans="1:256" s="25" customFormat="1" ht="11.25">
      <c r="A900" s="27"/>
      <c r="B900" s="27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  <c r="IV900" s="27"/>
    </row>
    <row r="901" spans="1:256" s="25" customFormat="1" ht="11.25">
      <c r="A901" s="27"/>
      <c r="B901" s="27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  <c r="IV901" s="27"/>
    </row>
    <row r="902" spans="1:256" s="25" customFormat="1" ht="11.25">
      <c r="A902" s="27"/>
      <c r="B902" s="27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  <c r="IV902" s="27"/>
    </row>
    <row r="903" spans="1:256" s="25" customFormat="1" ht="11.25">
      <c r="A903" s="27"/>
      <c r="B903" s="27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  <c r="IV903" s="27"/>
    </row>
    <row r="904" spans="1:256" s="25" customFormat="1" ht="11.25">
      <c r="A904" s="27"/>
      <c r="B904" s="27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  <c r="IV904" s="27"/>
    </row>
    <row r="905" spans="1:256" s="25" customFormat="1" ht="11.25">
      <c r="A905" s="27"/>
      <c r="B905" s="27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  <c r="IV905" s="27"/>
    </row>
    <row r="906" spans="1:256" s="25" customFormat="1" ht="11.25">
      <c r="A906" s="27"/>
      <c r="B906" s="27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  <c r="IV906" s="27"/>
    </row>
    <row r="907" spans="1:256" s="25" customFormat="1" ht="11.25">
      <c r="A907" s="27"/>
      <c r="B907" s="27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  <c r="IV907" s="27"/>
    </row>
    <row r="908" spans="1:256" s="25" customFormat="1" ht="11.25">
      <c r="A908" s="27"/>
      <c r="B908" s="27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  <c r="IV908" s="27"/>
    </row>
    <row r="909" spans="1:256" s="25" customFormat="1" ht="11.25">
      <c r="A909" s="27"/>
      <c r="B909" s="27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  <c r="IV909" s="27"/>
    </row>
    <row r="910" spans="1:256" s="25" customFormat="1" ht="11.25">
      <c r="A910" s="27"/>
      <c r="B910" s="27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  <c r="IV910" s="27"/>
    </row>
    <row r="911" spans="1:256" s="25" customFormat="1" ht="11.25">
      <c r="A911" s="27"/>
      <c r="B911" s="27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  <c r="IV911" s="27"/>
    </row>
    <row r="912" spans="1:256" s="25" customFormat="1" ht="11.25">
      <c r="A912" s="27"/>
      <c r="B912" s="27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  <c r="IV912" s="27"/>
    </row>
    <row r="913" spans="1:256" s="25" customFormat="1" ht="11.25">
      <c r="A913" s="27"/>
      <c r="B913" s="27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  <c r="IV913" s="27"/>
    </row>
    <row r="914" spans="1:256" s="25" customFormat="1" ht="11.25">
      <c r="A914" s="27"/>
      <c r="B914" s="27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  <c r="IV914" s="27"/>
    </row>
    <row r="915" spans="1:256" s="25" customFormat="1" ht="11.25">
      <c r="A915" s="27"/>
      <c r="B915" s="27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  <c r="IV915" s="27"/>
    </row>
    <row r="916" spans="1:256" s="25" customFormat="1" ht="11.25">
      <c r="A916" s="27"/>
      <c r="B916" s="27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  <c r="IV916" s="27"/>
    </row>
    <row r="917" spans="1:256" s="25" customFormat="1" ht="11.25">
      <c r="A917" s="27"/>
      <c r="B917" s="27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  <c r="IV917" s="27"/>
    </row>
    <row r="918" spans="1:256" s="25" customFormat="1" ht="11.25">
      <c r="A918" s="27"/>
      <c r="B918" s="27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  <c r="IV918" s="27"/>
    </row>
    <row r="919" spans="1:256" s="25" customFormat="1" ht="11.25">
      <c r="A919" s="27"/>
      <c r="B919" s="27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  <c r="IV919" s="27"/>
    </row>
    <row r="920" spans="1:256" s="25" customFormat="1" ht="11.25">
      <c r="A920" s="27"/>
      <c r="B920" s="27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  <c r="IV920" s="27"/>
    </row>
    <row r="921" spans="1:256" s="25" customFormat="1" ht="11.25">
      <c r="A921" s="27"/>
      <c r="B921" s="27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  <c r="IV921" s="27"/>
    </row>
    <row r="922" spans="1:256" s="25" customFormat="1" ht="11.25">
      <c r="A922" s="27"/>
      <c r="B922" s="27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  <c r="IV922" s="27"/>
    </row>
    <row r="923" spans="1:256" s="25" customFormat="1" ht="11.25">
      <c r="A923" s="27"/>
      <c r="B923" s="27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  <c r="IV923" s="27"/>
    </row>
    <row r="924" spans="1:256" s="25" customFormat="1" ht="11.25">
      <c r="A924" s="27"/>
      <c r="B924" s="27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  <c r="IV924" s="27"/>
    </row>
    <row r="925" spans="1:256" s="25" customFormat="1" ht="11.25">
      <c r="A925" s="27"/>
      <c r="B925" s="27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  <c r="IV925" s="27"/>
    </row>
    <row r="926" spans="1:256" s="25" customFormat="1" ht="11.25">
      <c r="A926" s="27"/>
      <c r="B926" s="27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  <c r="IV926" s="27"/>
    </row>
    <row r="927" spans="1:256" s="25" customFormat="1" ht="11.25">
      <c r="A927" s="27"/>
      <c r="B927" s="27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  <c r="IV927" s="27"/>
    </row>
    <row r="928" spans="1:256" s="25" customFormat="1" ht="11.25">
      <c r="A928" s="27"/>
      <c r="B928" s="27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  <c r="IV928" s="27"/>
    </row>
    <row r="929" spans="1:256" s="25" customFormat="1" ht="11.25">
      <c r="A929" s="27"/>
      <c r="B929" s="27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  <c r="IV929" s="27"/>
    </row>
    <row r="930" spans="1:256" s="25" customFormat="1" ht="11.25">
      <c r="A930" s="27"/>
      <c r="B930" s="27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  <c r="IV930" s="27"/>
    </row>
    <row r="931" spans="1:256" s="25" customFormat="1" ht="11.25">
      <c r="A931" s="27"/>
      <c r="B931" s="27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  <c r="IV931" s="27"/>
    </row>
    <row r="932" spans="1:256" s="25" customFormat="1" ht="11.25">
      <c r="A932" s="27"/>
      <c r="B932" s="27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  <c r="IV932" s="27"/>
    </row>
    <row r="933" spans="1:256" s="25" customFormat="1" ht="11.25">
      <c r="A933" s="27"/>
      <c r="B933" s="27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  <c r="IV933" s="27"/>
    </row>
    <row r="934" spans="1:256" s="25" customFormat="1" ht="11.25">
      <c r="A934" s="27"/>
      <c r="B934" s="27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  <c r="IV934" s="27"/>
    </row>
    <row r="935" spans="1:256" s="25" customFormat="1" ht="11.25">
      <c r="A935" s="27"/>
      <c r="B935" s="27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  <c r="IV935" s="27"/>
    </row>
    <row r="936" spans="1:256" s="25" customFormat="1" ht="11.25">
      <c r="A936" s="27"/>
      <c r="B936" s="27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  <c r="IV936" s="27"/>
    </row>
    <row r="937" spans="1:256" s="25" customFormat="1" ht="11.25">
      <c r="A937" s="27"/>
      <c r="B937" s="27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  <c r="EW937" s="27"/>
      <c r="EX937" s="27"/>
      <c r="EY937" s="27"/>
      <c r="EZ937" s="27"/>
      <c r="FA937" s="27"/>
      <c r="FB937" s="27"/>
      <c r="FC937" s="27"/>
      <c r="FD937" s="27"/>
      <c r="FE937" s="27"/>
      <c r="FF937" s="27"/>
      <c r="FG937" s="27"/>
      <c r="FH937" s="27"/>
      <c r="FI937" s="27"/>
      <c r="FJ937" s="27"/>
      <c r="FK937" s="27"/>
      <c r="FL937" s="27"/>
      <c r="FM937" s="27"/>
      <c r="FN937" s="27"/>
      <c r="FO937" s="27"/>
      <c r="FP937" s="27"/>
      <c r="FQ937" s="27"/>
      <c r="FR937" s="27"/>
      <c r="FS937" s="27"/>
      <c r="FT937" s="27"/>
      <c r="FU937" s="27"/>
      <c r="FV937" s="27"/>
      <c r="FW937" s="27"/>
      <c r="FX937" s="27"/>
      <c r="FY937" s="27"/>
      <c r="FZ937" s="27"/>
      <c r="GA937" s="27"/>
      <c r="GB937" s="27"/>
      <c r="GC937" s="27"/>
      <c r="GD937" s="27"/>
      <c r="GE937" s="27"/>
      <c r="GF937" s="27"/>
      <c r="GG937" s="27"/>
      <c r="GH937" s="27"/>
      <c r="GI937" s="27"/>
      <c r="GJ937" s="27"/>
      <c r="GK937" s="27"/>
      <c r="GL937" s="27"/>
      <c r="GM937" s="27"/>
      <c r="GN937" s="27"/>
      <c r="GO937" s="27"/>
      <c r="GP937" s="27"/>
      <c r="GQ937" s="27"/>
      <c r="GR937" s="27"/>
      <c r="GS937" s="27"/>
      <c r="GT937" s="27"/>
      <c r="GU937" s="27"/>
      <c r="GV937" s="27"/>
      <c r="GW937" s="27"/>
      <c r="GX937" s="27"/>
      <c r="GY937" s="27"/>
      <c r="GZ937" s="27"/>
      <c r="HA937" s="27"/>
      <c r="HB937" s="27"/>
      <c r="HC937" s="27"/>
      <c r="HD937" s="27"/>
      <c r="HE937" s="27"/>
      <c r="HF937" s="27"/>
      <c r="HG937" s="27"/>
      <c r="HH937" s="27"/>
      <c r="HI937" s="27"/>
      <c r="HJ937" s="27"/>
      <c r="HK937" s="27"/>
      <c r="HL937" s="27"/>
      <c r="HM937" s="27"/>
      <c r="HN937" s="27"/>
      <c r="HO937" s="27"/>
      <c r="HP937" s="27"/>
      <c r="HQ937" s="27"/>
      <c r="HR937" s="27"/>
      <c r="HS937" s="27"/>
      <c r="HT937" s="27"/>
      <c r="HU937" s="27"/>
      <c r="HV937" s="27"/>
      <c r="HW937" s="27"/>
      <c r="HX937" s="27"/>
      <c r="HY937" s="27"/>
      <c r="HZ937" s="27"/>
      <c r="IA937" s="27"/>
      <c r="IB937" s="27"/>
      <c r="IC937" s="27"/>
      <c r="ID937" s="27"/>
      <c r="IE937" s="27"/>
      <c r="IF937" s="27"/>
      <c r="IG937" s="27"/>
      <c r="IH937" s="27"/>
      <c r="II937" s="27"/>
      <c r="IJ937" s="27"/>
      <c r="IK937" s="27"/>
      <c r="IL937" s="27"/>
      <c r="IM937" s="27"/>
      <c r="IN937" s="27"/>
      <c r="IO937" s="27"/>
      <c r="IP937" s="27"/>
      <c r="IQ937" s="27"/>
      <c r="IR937" s="27"/>
      <c r="IS937" s="27"/>
      <c r="IT937" s="27"/>
      <c r="IU937" s="27"/>
      <c r="IV937" s="27"/>
    </row>
    <row r="938" spans="1:256" s="25" customFormat="1" ht="11.25">
      <c r="A938" s="27"/>
      <c r="B938" s="27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  <c r="EW938" s="27"/>
      <c r="EX938" s="27"/>
      <c r="EY938" s="27"/>
      <c r="EZ938" s="27"/>
      <c r="FA938" s="27"/>
      <c r="FB938" s="27"/>
      <c r="FC938" s="27"/>
      <c r="FD938" s="27"/>
      <c r="FE938" s="27"/>
      <c r="FF938" s="27"/>
      <c r="FG938" s="27"/>
      <c r="FH938" s="27"/>
      <c r="FI938" s="27"/>
      <c r="FJ938" s="27"/>
      <c r="FK938" s="27"/>
      <c r="FL938" s="27"/>
      <c r="FM938" s="27"/>
      <c r="FN938" s="27"/>
      <c r="FO938" s="27"/>
      <c r="FP938" s="27"/>
      <c r="FQ938" s="27"/>
      <c r="FR938" s="27"/>
      <c r="FS938" s="27"/>
      <c r="FT938" s="27"/>
      <c r="FU938" s="27"/>
      <c r="FV938" s="27"/>
      <c r="FW938" s="27"/>
      <c r="FX938" s="27"/>
      <c r="FY938" s="27"/>
      <c r="FZ938" s="27"/>
      <c r="GA938" s="27"/>
      <c r="GB938" s="27"/>
      <c r="GC938" s="27"/>
      <c r="GD938" s="27"/>
      <c r="GE938" s="27"/>
      <c r="GF938" s="27"/>
      <c r="GG938" s="27"/>
      <c r="GH938" s="27"/>
      <c r="GI938" s="27"/>
      <c r="GJ938" s="27"/>
      <c r="GK938" s="27"/>
      <c r="GL938" s="27"/>
      <c r="GM938" s="27"/>
      <c r="GN938" s="27"/>
      <c r="GO938" s="27"/>
      <c r="GP938" s="27"/>
      <c r="GQ938" s="27"/>
      <c r="GR938" s="27"/>
      <c r="GS938" s="27"/>
      <c r="GT938" s="27"/>
      <c r="GU938" s="27"/>
      <c r="GV938" s="27"/>
      <c r="GW938" s="27"/>
      <c r="GX938" s="27"/>
      <c r="GY938" s="27"/>
      <c r="GZ938" s="27"/>
      <c r="HA938" s="27"/>
      <c r="HB938" s="27"/>
      <c r="HC938" s="27"/>
      <c r="HD938" s="27"/>
      <c r="HE938" s="27"/>
      <c r="HF938" s="27"/>
      <c r="HG938" s="27"/>
      <c r="HH938" s="27"/>
      <c r="HI938" s="27"/>
      <c r="HJ938" s="27"/>
      <c r="HK938" s="27"/>
      <c r="HL938" s="27"/>
      <c r="HM938" s="27"/>
      <c r="HN938" s="27"/>
      <c r="HO938" s="27"/>
      <c r="HP938" s="27"/>
      <c r="HQ938" s="27"/>
      <c r="HR938" s="27"/>
      <c r="HS938" s="27"/>
      <c r="HT938" s="27"/>
      <c r="HU938" s="27"/>
      <c r="HV938" s="27"/>
      <c r="HW938" s="27"/>
      <c r="HX938" s="27"/>
      <c r="HY938" s="27"/>
      <c r="HZ938" s="27"/>
      <c r="IA938" s="27"/>
      <c r="IB938" s="27"/>
      <c r="IC938" s="27"/>
      <c r="ID938" s="27"/>
      <c r="IE938" s="27"/>
      <c r="IF938" s="27"/>
      <c r="IG938" s="27"/>
      <c r="IH938" s="27"/>
      <c r="II938" s="27"/>
      <c r="IJ938" s="27"/>
      <c r="IK938" s="27"/>
      <c r="IL938" s="27"/>
      <c r="IM938" s="27"/>
      <c r="IN938" s="27"/>
      <c r="IO938" s="27"/>
      <c r="IP938" s="27"/>
      <c r="IQ938" s="27"/>
      <c r="IR938" s="27"/>
      <c r="IS938" s="27"/>
      <c r="IT938" s="27"/>
      <c r="IU938" s="27"/>
      <c r="IV938" s="27"/>
    </row>
    <row r="939" spans="1:256" s="25" customFormat="1" ht="11.25">
      <c r="A939" s="27"/>
      <c r="B939" s="27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  <c r="EW939" s="27"/>
      <c r="EX939" s="27"/>
      <c r="EY939" s="27"/>
      <c r="EZ939" s="27"/>
      <c r="FA939" s="27"/>
      <c r="FB939" s="27"/>
      <c r="FC939" s="27"/>
      <c r="FD939" s="27"/>
      <c r="FE939" s="27"/>
      <c r="FF939" s="27"/>
      <c r="FG939" s="27"/>
      <c r="FH939" s="27"/>
      <c r="FI939" s="27"/>
      <c r="FJ939" s="27"/>
      <c r="FK939" s="27"/>
      <c r="FL939" s="27"/>
      <c r="FM939" s="27"/>
      <c r="FN939" s="27"/>
      <c r="FO939" s="27"/>
      <c r="FP939" s="27"/>
      <c r="FQ939" s="27"/>
      <c r="FR939" s="27"/>
      <c r="FS939" s="27"/>
      <c r="FT939" s="27"/>
      <c r="FU939" s="27"/>
      <c r="FV939" s="27"/>
      <c r="FW939" s="27"/>
      <c r="FX939" s="27"/>
      <c r="FY939" s="27"/>
      <c r="FZ939" s="27"/>
      <c r="GA939" s="27"/>
      <c r="GB939" s="27"/>
      <c r="GC939" s="27"/>
      <c r="GD939" s="27"/>
      <c r="GE939" s="27"/>
      <c r="GF939" s="27"/>
      <c r="GG939" s="27"/>
      <c r="GH939" s="27"/>
      <c r="GI939" s="27"/>
      <c r="GJ939" s="27"/>
      <c r="GK939" s="27"/>
      <c r="GL939" s="27"/>
      <c r="GM939" s="27"/>
      <c r="GN939" s="27"/>
      <c r="GO939" s="27"/>
      <c r="GP939" s="27"/>
      <c r="GQ939" s="27"/>
      <c r="GR939" s="27"/>
      <c r="GS939" s="27"/>
      <c r="GT939" s="27"/>
      <c r="GU939" s="27"/>
      <c r="GV939" s="27"/>
      <c r="GW939" s="27"/>
      <c r="GX939" s="27"/>
      <c r="GY939" s="27"/>
      <c r="GZ939" s="27"/>
      <c r="HA939" s="27"/>
      <c r="HB939" s="27"/>
      <c r="HC939" s="27"/>
      <c r="HD939" s="27"/>
      <c r="HE939" s="27"/>
      <c r="HF939" s="27"/>
      <c r="HG939" s="27"/>
      <c r="HH939" s="27"/>
      <c r="HI939" s="27"/>
      <c r="HJ939" s="27"/>
      <c r="HK939" s="27"/>
      <c r="HL939" s="27"/>
      <c r="HM939" s="27"/>
      <c r="HN939" s="27"/>
      <c r="HO939" s="27"/>
      <c r="HP939" s="27"/>
      <c r="HQ939" s="27"/>
      <c r="HR939" s="27"/>
      <c r="HS939" s="27"/>
      <c r="HT939" s="27"/>
      <c r="HU939" s="27"/>
      <c r="HV939" s="27"/>
      <c r="HW939" s="27"/>
      <c r="HX939" s="27"/>
      <c r="HY939" s="27"/>
      <c r="HZ939" s="27"/>
      <c r="IA939" s="27"/>
      <c r="IB939" s="27"/>
      <c r="IC939" s="27"/>
      <c r="ID939" s="27"/>
      <c r="IE939" s="27"/>
      <c r="IF939" s="27"/>
      <c r="IG939" s="27"/>
      <c r="IH939" s="27"/>
      <c r="II939" s="27"/>
      <c r="IJ939" s="27"/>
      <c r="IK939" s="27"/>
      <c r="IL939" s="27"/>
      <c r="IM939" s="27"/>
      <c r="IN939" s="27"/>
      <c r="IO939" s="27"/>
      <c r="IP939" s="27"/>
      <c r="IQ939" s="27"/>
      <c r="IR939" s="27"/>
      <c r="IS939" s="27"/>
      <c r="IT939" s="27"/>
      <c r="IU939" s="27"/>
      <c r="IV939" s="27"/>
    </row>
    <row r="940" spans="1:256" s="25" customFormat="1" ht="11.25">
      <c r="A940" s="27"/>
      <c r="B940" s="27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  <c r="EW940" s="27"/>
      <c r="EX940" s="27"/>
      <c r="EY940" s="27"/>
      <c r="EZ940" s="27"/>
      <c r="FA940" s="27"/>
      <c r="FB940" s="27"/>
      <c r="FC940" s="27"/>
      <c r="FD940" s="27"/>
      <c r="FE940" s="27"/>
      <c r="FF940" s="27"/>
      <c r="FG940" s="27"/>
      <c r="FH940" s="27"/>
      <c r="FI940" s="27"/>
      <c r="FJ940" s="27"/>
      <c r="FK940" s="27"/>
      <c r="FL940" s="27"/>
      <c r="FM940" s="27"/>
      <c r="FN940" s="27"/>
      <c r="FO940" s="27"/>
      <c r="FP940" s="27"/>
      <c r="FQ940" s="27"/>
      <c r="FR940" s="27"/>
      <c r="FS940" s="27"/>
      <c r="FT940" s="27"/>
      <c r="FU940" s="27"/>
      <c r="FV940" s="27"/>
      <c r="FW940" s="27"/>
      <c r="FX940" s="27"/>
      <c r="FY940" s="27"/>
      <c r="FZ940" s="27"/>
      <c r="GA940" s="27"/>
      <c r="GB940" s="27"/>
      <c r="GC940" s="27"/>
      <c r="GD940" s="27"/>
      <c r="GE940" s="27"/>
      <c r="GF940" s="27"/>
      <c r="GG940" s="27"/>
      <c r="GH940" s="27"/>
      <c r="GI940" s="27"/>
      <c r="GJ940" s="27"/>
      <c r="GK940" s="27"/>
      <c r="GL940" s="27"/>
      <c r="GM940" s="27"/>
      <c r="GN940" s="27"/>
      <c r="GO940" s="27"/>
      <c r="GP940" s="27"/>
      <c r="GQ940" s="27"/>
      <c r="GR940" s="27"/>
      <c r="GS940" s="27"/>
      <c r="GT940" s="27"/>
      <c r="GU940" s="27"/>
      <c r="GV940" s="27"/>
      <c r="GW940" s="27"/>
      <c r="GX940" s="27"/>
      <c r="GY940" s="27"/>
      <c r="GZ940" s="27"/>
      <c r="HA940" s="27"/>
      <c r="HB940" s="27"/>
      <c r="HC940" s="27"/>
      <c r="HD940" s="27"/>
      <c r="HE940" s="27"/>
      <c r="HF940" s="27"/>
      <c r="HG940" s="27"/>
      <c r="HH940" s="27"/>
      <c r="HI940" s="27"/>
      <c r="HJ940" s="27"/>
      <c r="HK940" s="27"/>
      <c r="HL940" s="27"/>
      <c r="HM940" s="27"/>
      <c r="HN940" s="27"/>
      <c r="HO940" s="27"/>
      <c r="HP940" s="27"/>
      <c r="HQ940" s="27"/>
      <c r="HR940" s="27"/>
      <c r="HS940" s="27"/>
      <c r="HT940" s="27"/>
      <c r="HU940" s="27"/>
      <c r="HV940" s="27"/>
      <c r="HW940" s="27"/>
      <c r="HX940" s="27"/>
      <c r="HY940" s="27"/>
      <c r="HZ940" s="27"/>
      <c r="IA940" s="27"/>
      <c r="IB940" s="27"/>
      <c r="IC940" s="27"/>
      <c r="ID940" s="27"/>
      <c r="IE940" s="27"/>
      <c r="IF940" s="27"/>
      <c r="IG940" s="27"/>
      <c r="IH940" s="27"/>
      <c r="II940" s="27"/>
      <c r="IJ940" s="27"/>
      <c r="IK940" s="27"/>
      <c r="IL940" s="27"/>
      <c r="IM940" s="27"/>
      <c r="IN940" s="27"/>
      <c r="IO940" s="27"/>
      <c r="IP940" s="27"/>
      <c r="IQ940" s="27"/>
      <c r="IR940" s="27"/>
      <c r="IS940" s="27"/>
      <c r="IT940" s="27"/>
      <c r="IU940" s="27"/>
      <c r="IV940" s="27"/>
    </row>
    <row r="941" spans="1:256" s="25" customFormat="1" ht="11.25">
      <c r="A941" s="27"/>
      <c r="B941" s="27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  <c r="EW941" s="27"/>
      <c r="EX941" s="27"/>
      <c r="EY941" s="27"/>
      <c r="EZ941" s="27"/>
      <c r="FA941" s="27"/>
      <c r="FB941" s="27"/>
      <c r="FC941" s="27"/>
      <c r="FD941" s="27"/>
      <c r="FE941" s="27"/>
      <c r="FF941" s="27"/>
      <c r="FG941" s="27"/>
      <c r="FH941" s="27"/>
      <c r="FI941" s="27"/>
      <c r="FJ941" s="27"/>
      <c r="FK941" s="27"/>
      <c r="FL941" s="27"/>
      <c r="FM941" s="27"/>
      <c r="FN941" s="27"/>
      <c r="FO941" s="27"/>
      <c r="FP941" s="27"/>
      <c r="FQ941" s="27"/>
      <c r="FR941" s="27"/>
      <c r="FS941" s="27"/>
      <c r="FT941" s="27"/>
      <c r="FU941" s="27"/>
      <c r="FV941" s="27"/>
      <c r="FW941" s="27"/>
      <c r="FX941" s="27"/>
      <c r="FY941" s="27"/>
      <c r="FZ941" s="27"/>
      <c r="GA941" s="27"/>
      <c r="GB941" s="27"/>
      <c r="GC941" s="27"/>
      <c r="GD941" s="27"/>
      <c r="GE941" s="27"/>
      <c r="GF941" s="27"/>
      <c r="GG941" s="27"/>
      <c r="GH941" s="27"/>
      <c r="GI941" s="27"/>
      <c r="GJ941" s="27"/>
      <c r="GK941" s="27"/>
      <c r="GL941" s="27"/>
      <c r="GM941" s="27"/>
      <c r="GN941" s="27"/>
      <c r="GO941" s="27"/>
      <c r="GP941" s="27"/>
      <c r="GQ941" s="27"/>
      <c r="GR941" s="27"/>
      <c r="GS941" s="27"/>
      <c r="GT941" s="27"/>
      <c r="GU941" s="27"/>
      <c r="GV941" s="27"/>
      <c r="GW941" s="27"/>
      <c r="GX941" s="27"/>
      <c r="GY941" s="27"/>
      <c r="GZ941" s="27"/>
      <c r="HA941" s="27"/>
      <c r="HB941" s="27"/>
      <c r="HC941" s="27"/>
      <c r="HD941" s="27"/>
      <c r="HE941" s="27"/>
      <c r="HF941" s="27"/>
      <c r="HG941" s="27"/>
      <c r="HH941" s="27"/>
      <c r="HI941" s="27"/>
      <c r="HJ941" s="27"/>
      <c r="HK941" s="27"/>
      <c r="HL941" s="27"/>
      <c r="HM941" s="27"/>
      <c r="HN941" s="27"/>
      <c r="HO941" s="27"/>
      <c r="HP941" s="27"/>
      <c r="HQ941" s="27"/>
      <c r="HR941" s="27"/>
      <c r="HS941" s="27"/>
      <c r="HT941" s="27"/>
      <c r="HU941" s="27"/>
      <c r="HV941" s="27"/>
      <c r="HW941" s="27"/>
      <c r="HX941" s="27"/>
      <c r="HY941" s="27"/>
      <c r="HZ941" s="27"/>
      <c r="IA941" s="27"/>
      <c r="IB941" s="27"/>
      <c r="IC941" s="27"/>
      <c r="ID941" s="27"/>
      <c r="IE941" s="27"/>
      <c r="IF941" s="27"/>
      <c r="IG941" s="27"/>
      <c r="IH941" s="27"/>
      <c r="II941" s="27"/>
      <c r="IJ941" s="27"/>
      <c r="IK941" s="27"/>
      <c r="IL941" s="27"/>
      <c r="IM941" s="27"/>
      <c r="IN941" s="27"/>
      <c r="IO941" s="27"/>
      <c r="IP941" s="27"/>
      <c r="IQ941" s="27"/>
      <c r="IR941" s="27"/>
      <c r="IS941" s="27"/>
      <c r="IT941" s="27"/>
      <c r="IU941" s="27"/>
      <c r="IV941" s="27"/>
    </row>
    <row r="942" spans="1:256" s="25" customFormat="1" ht="11.25">
      <c r="A942" s="27"/>
      <c r="B942" s="27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  <c r="IV942" s="27"/>
    </row>
    <row r="943" spans="1:256" s="25" customFormat="1" ht="11.25">
      <c r="A943" s="27"/>
      <c r="B943" s="27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  <c r="IV943" s="27"/>
    </row>
    <row r="944" spans="1:256" s="25" customFormat="1" ht="11.25">
      <c r="A944" s="27"/>
      <c r="B944" s="27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  <c r="IV944" s="27"/>
    </row>
    <row r="945" spans="1:256" s="25" customFormat="1" ht="11.25">
      <c r="A945" s="27"/>
      <c r="B945" s="27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  <c r="IV945" s="27"/>
    </row>
    <row r="946" spans="1:256" s="25" customFormat="1" ht="11.25">
      <c r="A946" s="27"/>
      <c r="B946" s="27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  <c r="IV946" s="27"/>
    </row>
    <row r="947" spans="1:256" s="25" customFormat="1" ht="11.25">
      <c r="A947" s="27"/>
      <c r="B947" s="27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  <c r="IV947" s="27"/>
    </row>
    <row r="948" spans="1:256" s="25" customFormat="1" ht="11.25">
      <c r="A948" s="27"/>
      <c r="B948" s="27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  <c r="IV948" s="27"/>
    </row>
    <row r="949" spans="1:256" s="25" customFormat="1" ht="11.25">
      <c r="A949" s="27"/>
      <c r="B949" s="27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  <c r="IV949" s="27"/>
    </row>
    <row r="950" spans="1:256" s="25" customFormat="1" ht="11.25">
      <c r="A950" s="27"/>
      <c r="B950" s="27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  <c r="IV950" s="27"/>
    </row>
    <row r="951" spans="1:256" s="25" customFormat="1" ht="11.25">
      <c r="A951" s="27"/>
      <c r="B951" s="27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  <c r="IV951" s="27"/>
    </row>
    <row r="952" spans="1:256" s="25" customFormat="1" ht="11.25">
      <c r="A952" s="27"/>
      <c r="B952" s="27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  <c r="EW952" s="27"/>
      <c r="EX952" s="27"/>
      <c r="EY952" s="27"/>
      <c r="EZ952" s="27"/>
      <c r="FA952" s="27"/>
      <c r="FB952" s="27"/>
      <c r="FC952" s="27"/>
      <c r="FD952" s="27"/>
      <c r="FE952" s="27"/>
      <c r="FF952" s="27"/>
      <c r="FG952" s="27"/>
      <c r="FH952" s="27"/>
      <c r="FI952" s="27"/>
      <c r="FJ952" s="27"/>
      <c r="FK952" s="27"/>
      <c r="FL952" s="27"/>
      <c r="FM952" s="27"/>
      <c r="FN952" s="27"/>
      <c r="FO952" s="27"/>
      <c r="FP952" s="27"/>
      <c r="FQ952" s="27"/>
      <c r="FR952" s="27"/>
      <c r="FS952" s="27"/>
      <c r="FT952" s="27"/>
      <c r="FU952" s="27"/>
      <c r="FV952" s="27"/>
      <c r="FW952" s="27"/>
      <c r="FX952" s="27"/>
      <c r="FY952" s="27"/>
      <c r="FZ952" s="27"/>
      <c r="GA952" s="27"/>
      <c r="GB952" s="27"/>
      <c r="GC952" s="27"/>
      <c r="GD952" s="27"/>
      <c r="GE952" s="27"/>
      <c r="GF952" s="27"/>
      <c r="GG952" s="27"/>
      <c r="GH952" s="27"/>
      <c r="GI952" s="27"/>
      <c r="GJ952" s="27"/>
      <c r="GK952" s="27"/>
      <c r="GL952" s="27"/>
      <c r="GM952" s="27"/>
      <c r="GN952" s="27"/>
      <c r="GO952" s="27"/>
      <c r="GP952" s="27"/>
      <c r="GQ952" s="27"/>
      <c r="GR952" s="27"/>
      <c r="GS952" s="27"/>
      <c r="GT952" s="27"/>
      <c r="GU952" s="27"/>
      <c r="GV952" s="27"/>
      <c r="GW952" s="27"/>
      <c r="GX952" s="27"/>
      <c r="GY952" s="27"/>
      <c r="GZ952" s="27"/>
      <c r="HA952" s="27"/>
      <c r="HB952" s="27"/>
      <c r="HC952" s="27"/>
      <c r="HD952" s="27"/>
      <c r="HE952" s="27"/>
      <c r="HF952" s="27"/>
      <c r="HG952" s="27"/>
      <c r="HH952" s="27"/>
      <c r="HI952" s="27"/>
      <c r="HJ952" s="27"/>
      <c r="HK952" s="27"/>
      <c r="HL952" s="27"/>
      <c r="HM952" s="27"/>
      <c r="HN952" s="27"/>
      <c r="HO952" s="27"/>
      <c r="HP952" s="27"/>
      <c r="HQ952" s="27"/>
      <c r="HR952" s="27"/>
      <c r="HS952" s="27"/>
      <c r="HT952" s="27"/>
      <c r="HU952" s="27"/>
      <c r="HV952" s="27"/>
      <c r="HW952" s="27"/>
      <c r="HX952" s="27"/>
      <c r="HY952" s="27"/>
      <c r="HZ952" s="27"/>
      <c r="IA952" s="27"/>
      <c r="IB952" s="27"/>
      <c r="IC952" s="27"/>
      <c r="ID952" s="27"/>
      <c r="IE952" s="27"/>
      <c r="IF952" s="27"/>
      <c r="IG952" s="27"/>
      <c r="IH952" s="27"/>
      <c r="II952" s="27"/>
      <c r="IJ952" s="27"/>
      <c r="IK952" s="27"/>
      <c r="IL952" s="27"/>
      <c r="IM952" s="27"/>
      <c r="IN952" s="27"/>
      <c r="IO952" s="27"/>
      <c r="IP952" s="27"/>
      <c r="IQ952" s="27"/>
      <c r="IR952" s="27"/>
      <c r="IS952" s="27"/>
      <c r="IT952" s="27"/>
      <c r="IU952" s="27"/>
      <c r="IV952" s="27"/>
    </row>
    <row r="953" spans="1:256" s="25" customFormat="1" ht="11.25">
      <c r="A953" s="27"/>
      <c r="B953" s="27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  <c r="EW953" s="27"/>
      <c r="EX953" s="27"/>
      <c r="EY953" s="27"/>
      <c r="EZ953" s="27"/>
      <c r="FA953" s="27"/>
      <c r="FB953" s="27"/>
      <c r="FC953" s="27"/>
      <c r="FD953" s="27"/>
      <c r="FE953" s="27"/>
      <c r="FF953" s="27"/>
      <c r="FG953" s="27"/>
      <c r="FH953" s="27"/>
      <c r="FI953" s="27"/>
      <c r="FJ953" s="27"/>
      <c r="FK953" s="27"/>
      <c r="FL953" s="27"/>
      <c r="FM953" s="27"/>
      <c r="FN953" s="27"/>
      <c r="FO953" s="27"/>
      <c r="FP953" s="27"/>
      <c r="FQ953" s="27"/>
      <c r="FR953" s="27"/>
      <c r="FS953" s="27"/>
      <c r="FT953" s="27"/>
      <c r="FU953" s="27"/>
      <c r="FV953" s="27"/>
      <c r="FW953" s="27"/>
      <c r="FX953" s="27"/>
      <c r="FY953" s="27"/>
      <c r="FZ953" s="27"/>
      <c r="GA953" s="27"/>
      <c r="GB953" s="27"/>
      <c r="GC953" s="27"/>
      <c r="GD953" s="27"/>
      <c r="GE953" s="27"/>
      <c r="GF953" s="27"/>
      <c r="GG953" s="27"/>
      <c r="GH953" s="27"/>
      <c r="GI953" s="27"/>
      <c r="GJ953" s="27"/>
      <c r="GK953" s="27"/>
      <c r="GL953" s="27"/>
      <c r="GM953" s="27"/>
      <c r="GN953" s="27"/>
      <c r="GO953" s="27"/>
      <c r="GP953" s="27"/>
      <c r="GQ953" s="27"/>
      <c r="GR953" s="27"/>
      <c r="GS953" s="27"/>
      <c r="GT953" s="27"/>
      <c r="GU953" s="27"/>
      <c r="GV953" s="27"/>
      <c r="GW953" s="27"/>
      <c r="GX953" s="27"/>
      <c r="GY953" s="27"/>
      <c r="GZ953" s="27"/>
      <c r="HA953" s="27"/>
      <c r="HB953" s="27"/>
      <c r="HC953" s="27"/>
      <c r="HD953" s="27"/>
      <c r="HE953" s="27"/>
      <c r="HF953" s="27"/>
      <c r="HG953" s="27"/>
      <c r="HH953" s="27"/>
      <c r="HI953" s="27"/>
      <c r="HJ953" s="27"/>
      <c r="HK953" s="27"/>
      <c r="HL953" s="27"/>
      <c r="HM953" s="27"/>
      <c r="HN953" s="27"/>
      <c r="HO953" s="27"/>
      <c r="HP953" s="27"/>
      <c r="HQ953" s="27"/>
      <c r="HR953" s="27"/>
      <c r="HS953" s="27"/>
      <c r="HT953" s="27"/>
      <c r="HU953" s="27"/>
      <c r="HV953" s="27"/>
      <c r="HW953" s="27"/>
      <c r="HX953" s="27"/>
      <c r="HY953" s="27"/>
      <c r="HZ953" s="27"/>
      <c r="IA953" s="27"/>
      <c r="IB953" s="27"/>
      <c r="IC953" s="27"/>
      <c r="ID953" s="27"/>
      <c r="IE953" s="27"/>
      <c r="IF953" s="27"/>
      <c r="IG953" s="27"/>
      <c r="IH953" s="27"/>
      <c r="II953" s="27"/>
      <c r="IJ953" s="27"/>
      <c r="IK953" s="27"/>
      <c r="IL953" s="27"/>
      <c r="IM953" s="27"/>
      <c r="IN953" s="27"/>
      <c r="IO953" s="27"/>
      <c r="IP953" s="27"/>
      <c r="IQ953" s="27"/>
      <c r="IR953" s="27"/>
      <c r="IS953" s="27"/>
      <c r="IT953" s="27"/>
      <c r="IU953" s="27"/>
      <c r="IV953" s="27"/>
    </row>
    <row r="954" spans="1:256" s="25" customFormat="1" ht="11.25">
      <c r="A954" s="27"/>
      <c r="B954" s="27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  <c r="EW954" s="27"/>
      <c r="EX954" s="27"/>
      <c r="EY954" s="27"/>
      <c r="EZ954" s="27"/>
      <c r="FA954" s="27"/>
      <c r="FB954" s="27"/>
      <c r="FC954" s="27"/>
      <c r="FD954" s="27"/>
      <c r="FE954" s="27"/>
      <c r="FF954" s="27"/>
      <c r="FG954" s="27"/>
      <c r="FH954" s="27"/>
      <c r="FI954" s="27"/>
      <c r="FJ954" s="27"/>
      <c r="FK954" s="27"/>
      <c r="FL954" s="27"/>
      <c r="FM954" s="27"/>
      <c r="FN954" s="27"/>
      <c r="FO954" s="27"/>
      <c r="FP954" s="27"/>
      <c r="FQ954" s="27"/>
      <c r="FR954" s="27"/>
      <c r="FS954" s="27"/>
      <c r="FT954" s="27"/>
      <c r="FU954" s="27"/>
      <c r="FV954" s="27"/>
      <c r="FW954" s="27"/>
      <c r="FX954" s="27"/>
      <c r="FY954" s="27"/>
      <c r="FZ954" s="27"/>
      <c r="GA954" s="27"/>
      <c r="GB954" s="27"/>
      <c r="GC954" s="27"/>
      <c r="GD954" s="27"/>
      <c r="GE954" s="27"/>
      <c r="GF954" s="27"/>
      <c r="GG954" s="27"/>
      <c r="GH954" s="27"/>
      <c r="GI954" s="27"/>
      <c r="GJ954" s="27"/>
      <c r="GK954" s="27"/>
      <c r="GL954" s="27"/>
      <c r="GM954" s="27"/>
      <c r="GN954" s="27"/>
      <c r="GO954" s="27"/>
      <c r="GP954" s="27"/>
      <c r="GQ954" s="27"/>
      <c r="GR954" s="27"/>
      <c r="GS954" s="27"/>
      <c r="GT954" s="27"/>
      <c r="GU954" s="27"/>
      <c r="GV954" s="27"/>
      <c r="GW954" s="27"/>
      <c r="GX954" s="27"/>
      <c r="GY954" s="27"/>
      <c r="GZ954" s="27"/>
      <c r="HA954" s="27"/>
      <c r="HB954" s="27"/>
      <c r="HC954" s="27"/>
      <c r="HD954" s="27"/>
      <c r="HE954" s="27"/>
      <c r="HF954" s="27"/>
      <c r="HG954" s="27"/>
      <c r="HH954" s="27"/>
      <c r="HI954" s="27"/>
      <c r="HJ954" s="27"/>
      <c r="HK954" s="27"/>
      <c r="HL954" s="27"/>
      <c r="HM954" s="27"/>
      <c r="HN954" s="27"/>
      <c r="HO954" s="27"/>
      <c r="HP954" s="27"/>
      <c r="HQ954" s="27"/>
      <c r="HR954" s="27"/>
      <c r="HS954" s="27"/>
      <c r="HT954" s="27"/>
      <c r="HU954" s="27"/>
      <c r="HV954" s="27"/>
      <c r="HW954" s="27"/>
      <c r="HX954" s="27"/>
      <c r="HY954" s="27"/>
      <c r="HZ954" s="27"/>
      <c r="IA954" s="27"/>
      <c r="IB954" s="27"/>
      <c r="IC954" s="27"/>
      <c r="ID954" s="27"/>
      <c r="IE954" s="27"/>
      <c r="IF954" s="27"/>
      <c r="IG954" s="27"/>
      <c r="IH954" s="27"/>
      <c r="II954" s="27"/>
      <c r="IJ954" s="27"/>
      <c r="IK954" s="27"/>
      <c r="IL954" s="27"/>
      <c r="IM954" s="27"/>
      <c r="IN954" s="27"/>
      <c r="IO954" s="27"/>
      <c r="IP954" s="27"/>
      <c r="IQ954" s="27"/>
      <c r="IR954" s="27"/>
      <c r="IS954" s="27"/>
      <c r="IT954" s="27"/>
      <c r="IU954" s="27"/>
      <c r="IV954" s="27"/>
    </row>
    <row r="955" spans="1:256" s="25" customFormat="1" ht="11.25">
      <c r="A955" s="27"/>
      <c r="B955" s="27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  <c r="EW955" s="27"/>
      <c r="EX955" s="27"/>
      <c r="EY955" s="27"/>
      <c r="EZ955" s="27"/>
      <c r="FA955" s="27"/>
      <c r="FB955" s="27"/>
      <c r="FC955" s="27"/>
      <c r="FD955" s="27"/>
      <c r="FE955" s="27"/>
      <c r="FF955" s="27"/>
      <c r="FG955" s="27"/>
      <c r="FH955" s="27"/>
      <c r="FI955" s="27"/>
      <c r="FJ955" s="27"/>
      <c r="FK955" s="27"/>
      <c r="FL955" s="27"/>
      <c r="FM955" s="27"/>
      <c r="FN955" s="27"/>
      <c r="FO955" s="27"/>
      <c r="FP955" s="27"/>
      <c r="FQ955" s="27"/>
      <c r="FR955" s="27"/>
      <c r="FS955" s="27"/>
      <c r="FT955" s="27"/>
      <c r="FU955" s="27"/>
      <c r="FV955" s="27"/>
      <c r="FW955" s="27"/>
      <c r="FX955" s="27"/>
      <c r="FY955" s="27"/>
      <c r="FZ955" s="27"/>
      <c r="GA955" s="27"/>
      <c r="GB955" s="27"/>
      <c r="GC955" s="27"/>
      <c r="GD955" s="27"/>
      <c r="GE955" s="27"/>
      <c r="GF955" s="27"/>
      <c r="GG955" s="27"/>
      <c r="GH955" s="27"/>
      <c r="GI955" s="27"/>
      <c r="GJ955" s="27"/>
      <c r="GK955" s="27"/>
      <c r="GL955" s="27"/>
      <c r="GM955" s="27"/>
      <c r="GN955" s="27"/>
      <c r="GO955" s="27"/>
      <c r="GP955" s="27"/>
      <c r="GQ955" s="27"/>
      <c r="GR955" s="27"/>
      <c r="GS955" s="27"/>
      <c r="GT955" s="27"/>
      <c r="GU955" s="27"/>
      <c r="GV955" s="27"/>
      <c r="GW955" s="27"/>
      <c r="GX955" s="27"/>
      <c r="GY955" s="27"/>
      <c r="GZ955" s="27"/>
      <c r="HA955" s="27"/>
      <c r="HB955" s="27"/>
      <c r="HC955" s="27"/>
      <c r="HD955" s="27"/>
      <c r="HE955" s="27"/>
      <c r="HF955" s="27"/>
      <c r="HG955" s="27"/>
      <c r="HH955" s="27"/>
      <c r="HI955" s="27"/>
      <c r="HJ955" s="27"/>
      <c r="HK955" s="27"/>
      <c r="HL955" s="27"/>
      <c r="HM955" s="27"/>
      <c r="HN955" s="27"/>
      <c r="HO955" s="27"/>
      <c r="HP955" s="27"/>
      <c r="HQ955" s="27"/>
      <c r="HR955" s="27"/>
      <c r="HS955" s="27"/>
      <c r="HT955" s="27"/>
      <c r="HU955" s="27"/>
      <c r="HV955" s="27"/>
      <c r="HW955" s="27"/>
      <c r="HX955" s="27"/>
      <c r="HY955" s="27"/>
      <c r="HZ955" s="27"/>
      <c r="IA955" s="27"/>
      <c r="IB955" s="27"/>
      <c r="IC955" s="27"/>
      <c r="ID955" s="27"/>
      <c r="IE955" s="27"/>
      <c r="IF955" s="27"/>
      <c r="IG955" s="27"/>
      <c r="IH955" s="27"/>
      <c r="II955" s="27"/>
      <c r="IJ955" s="27"/>
      <c r="IK955" s="27"/>
      <c r="IL955" s="27"/>
      <c r="IM955" s="27"/>
      <c r="IN955" s="27"/>
      <c r="IO955" s="27"/>
      <c r="IP955" s="27"/>
      <c r="IQ955" s="27"/>
      <c r="IR955" s="27"/>
      <c r="IS955" s="27"/>
      <c r="IT955" s="27"/>
      <c r="IU955" s="27"/>
      <c r="IV955" s="27"/>
    </row>
    <row r="956" spans="1:256" s="25" customFormat="1" ht="11.25">
      <c r="A956" s="27"/>
      <c r="B956" s="27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  <c r="EW956" s="27"/>
      <c r="EX956" s="27"/>
      <c r="EY956" s="27"/>
      <c r="EZ956" s="27"/>
      <c r="FA956" s="27"/>
      <c r="FB956" s="27"/>
      <c r="FC956" s="27"/>
      <c r="FD956" s="27"/>
      <c r="FE956" s="27"/>
      <c r="FF956" s="27"/>
      <c r="FG956" s="27"/>
      <c r="FH956" s="27"/>
      <c r="FI956" s="27"/>
      <c r="FJ956" s="27"/>
      <c r="FK956" s="27"/>
      <c r="FL956" s="27"/>
      <c r="FM956" s="27"/>
      <c r="FN956" s="27"/>
      <c r="FO956" s="27"/>
      <c r="FP956" s="27"/>
      <c r="FQ956" s="27"/>
      <c r="FR956" s="27"/>
      <c r="FS956" s="27"/>
      <c r="FT956" s="27"/>
      <c r="FU956" s="27"/>
      <c r="FV956" s="27"/>
      <c r="FW956" s="27"/>
      <c r="FX956" s="27"/>
      <c r="FY956" s="27"/>
      <c r="FZ956" s="27"/>
      <c r="GA956" s="27"/>
      <c r="GB956" s="27"/>
      <c r="GC956" s="27"/>
      <c r="GD956" s="27"/>
      <c r="GE956" s="27"/>
      <c r="GF956" s="27"/>
      <c r="GG956" s="27"/>
      <c r="GH956" s="27"/>
      <c r="GI956" s="27"/>
      <c r="GJ956" s="27"/>
      <c r="GK956" s="27"/>
      <c r="GL956" s="27"/>
      <c r="GM956" s="27"/>
      <c r="GN956" s="27"/>
      <c r="GO956" s="27"/>
      <c r="GP956" s="27"/>
      <c r="GQ956" s="27"/>
      <c r="GR956" s="27"/>
      <c r="GS956" s="27"/>
      <c r="GT956" s="27"/>
      <c r="GU956" s="27"/>
      <c r="GV956" s="27"/>
      <c r="GW956" s="27"/>
      <c r="GX956" s="27"/>
      <c r="GY956" s="27"/>
      <c r="GZ956" s="27"/>
      <c r="HA956" s="27"/>
      <c r="HB956" s="27"/>
      <c r="HC956" s="27"/>
      <c r="HD956" s="27"/>
      <c r="HE956" s="27"/>
      <c r="HF956" s="27"/>
      <c r="HG956" s="27"/>
      <c r="HH956" s="27"/>
      <c r="HI956" s="27"/>
      <c r="HJ956" s="27"/>
      <c r="HK956" s="27"/>
      <c r="HL956" s="27"/>
      <c r="HM956" s="27"/>
      <c r="HN956" s="27"/>
      <c r="HO956" s="27"/>
      <c r="HP956" s="27"/>
      <c r="HQ956" s="27"/>
      <c r="HR956" s="27"/>
      <c r="HS956" s="27"/>
      <c r="HT956" s="27"/>
      <c r="HU956" s="27"/>
      <c r="HV956" s="27"/>
      <c r="HW956" s="27"/>
      <c r="HX956" s="27"/>
      <c r="HY956" s="27"/>
      <c r="HZ956" s="27"/>
      <c r="IA956" s="27"/>
      <c r="IB956" s="27"/>
      <c r="IC956" s="27"/>
      <c r="ID956" s="27"/>
      <c r="IE956" s="27"/>
      <c r="IF956" s="27"/>
      <c r="IG956" s="27"/>
      <c r="IH956" s="27"/>
      <c r="II956" s="27"/>
      <c r="IJ956" s="27"/>
      <c r="IK956" s="27"/>
      <c r="IL956" s="27"/>
      <c r="IM956" s="27"/>
      <c r="IN956" s="27"/>
      <c r="IO956" s="27"/>
      <c r="IP956" s="27"/>
      <c r="IQ956" s="27"/>
      <c r="IR956" s="27"/>
      <c r="IS956" s="27"/>
      <c r="IT956" s="27"/>
      <c r="IU956" s="27"/>
      <c r="IV956" s="27"/>
    </row>
    <row r="957" spans="1:256" s="25" customFormat="1" ht="11.25">
      <c r="A957" s="27"/>
      <c r="B957" s="27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  <c r="EW957" s="27"/>
      <c r="EX957" s="27"/>
      <c r="EY957" s="27"/>
      <c r="EZ957" s="27"/>
      <c r="FA957" s="27"/>
      <c r="FB957" s="27"/>
      <c r="FC957" s="27"/>
      <c r="FD957" s="27"/>
      <c r="FE957" s="27"/>
      <c r="FF957" s="27"/>
      <c r="FG957" s="27"/>
      <c r="FH957" s="27"/>
      <c r="FI957" s="27"/>
      <c r="FJ957" s="27"/>
      <c r="FK957" s="27"/>
      <c r="FL957" s="27"/>
      <c r="FM957" s="27"/>
      <c r="FN957" s="27"/>
      <c r="FO957" s="27"/>
      <c r="FP957" s="27"/>
      <c r="FQ957" s="27"/>
      <c r="FR957" s="27"/>
      <c r="FS957" s="27"/>
      <c r="FT957" s="27"/>
      <c r="FU957" s="27"/>
      <c r="FV957" s="27"/>
      <c r="FW957" s="27"/>
      <c r="FX957" s="27"/>
      <c r="FY957" s="27"/>
      <c r="FZ957" s="27"/>
      <c r="GA957" s="27"/>
      <c r="GB957" s="27"/>
      <c r="GC957" s="27"/>
      <c r="GD957" s="27"/>
      <c r="GE957" s="27"/>
      <c r="GF957" s="27"/>
      <c r="GG957" s="27"/>
      <c r="GH957" s="27"/>
      <c r="GI957" s="27"/>
      <c r="GJ957" s="27"/>
      <c r="GK957" s="27"/>
      <c r="GL957" s="27"/>
      <c r="GM957" s="27"/>
      <c r="GN957" s="27"/>
      <c r="GO957" s="27"/>
      <c r="GP957" s="27"/>
      <c r="GQ957" s="27"/>
      <c r="GR957" s="27"/>
      <c r="GS957" s="27"/>
      <c r="GT957" s="27"/>
      <c r="GU957" s="27"/>
      <c r="GV957" s="27"/>
      <c r="GW957" s="27"/>
      <c r="GX957" s="27"/>
      <c r="GY957" s="27"/>
      <c r="GZ957" s="27"/>
      <c r="HA957" s="27"/>
      <c r="HB957" s="27"/>
      <c r="HC957" s="27"/>
      <c r="HD957" s="27"/>
      <c r="HE957" s="27"/>
      <c r="HF957" s="27"/>
      <c r="HG957" s="27"/>
      <c r="HH957" s="27"/>
      <c r="HI957" s="27"/>
      <c r="HJ957" s="27"/>
      <c r="HK957" s="27"/>
      <c r="HL957" s="27"/>
      <c r="HM957" s="27"/>
      <c r="HN957" s="27"/>
      <c r="HO957" s="27"/>
      <c r="HP957" s="27"/>
      <c r="HQ957" s="27"/>
      <c r="HR957" s="27"/>
      <c r="HS957" s="27"/>
      <c r="HT957" s="27"/>
      <c r="HU957" s="27"/>
      <c r="HV957" s="27"/>
      <c r="HW957" s="27"/>
      <c r="HX957" s="27"/>
      <c r="HY957" s="27"/>
      <c r="HZ957" s="27"/>
      <c r="IA957" s="27"/>
      <c r="IB957" s="27"/>
      <c r="IC957" s="27"/>
      <c r="ID957" s="27"/>
      <c r="IE957" s="27"/>
      <c r="IF957" s="27"/>
      <c r="IG957" s="27"/>
      <c r="IH957" s="27"/>
      <c r="II957" s="27"/>
      <c r="IJ957" s="27"/>
      <c r="IK957" s="27"/>
      <c r="IL957" s="27"/>
      <c r="IM957" s="27"/>
      <c r="IN957" s="27"/>
      <c r="IO957" s="27"/>
      <c r="IP957" s="27"/>
      <c r="IQ957" s="27"/>
      <c r="IR957" s="27"/>
      <c r="IS957" s="27"/>
      <c r="IT957" s="27"/>
      <c r="IU957" s="27"/>
      <c r="IV957" s="27"/>
    </row>
    <row r="958" spans="1:256" s="25" customFormat="1" ht="11.25">
      <c r="A958" s="27"/>
      <c r="B958" s="27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  <c r="EW958" s="27"/>
      <c r="EX958" s="27"/>
      <c r="EY958" s="27"/>
      <c r="EZ958" s="27"/>
      <c r="FA958" s="27"/>
      <c r="FB958" s="27"/>
      <c r="FC958" s="27"/>
      <c r="FD958" s="27"/>
      <c r="FE958" s="27"/>
      <c r="FF958" s="27"/>
      <c r="FG958" s="27"/>
      <c r="FH958" s="27"/>
      <c r="FI958" s="27"/>
      <c r="FJ958" s="27"/>
      <c r="FK958" s="27"/>
      <c r="FL958" s="27"/>
      <c r="FM958" s="27"/>
      <c r="FN958" s="27"/>
      <c r="FO958" s="27"/>
      <c r="FP958" s="27"/>
      <c r="FQ958" s="27"/>
      <c r="FR958" s="27"/>
      <c r="FS958" s="27"/>
      <c r="FT958" s="27"/>
      <c r="FU958" s="27"/>
      <c r="FV958" s="27"/>
      <c r="FW958" s="27"/>
      <c r="FX958" s="27"/>
      <c r="FY958" s="27"/>
      <c r="FZ958" s="27"/>
      <c r="GA958" s="27"/>
      <c r="GB958" s="27"/>
      <c r="GC958" s="27"/>
      <c r="GD958" s="27"/>
      <c r="GE958" s="27"/>
      <c r="GF958" s="27"/>
      <c r="GG958" s="27"/>
      <c r="GH958" s="27"/>
      <c r="GI958" s="27"/>
      <c r="GJ958" s="27"/>
      <c r="GK958" s="27"/>
      <c r="GL958" s="27"/>
      <c r="GM958" s="27"/>
      <c r="GN958" s="27"/>
      <c r="GO958" s="27"/>
      <c r="GP958" s="27"/>
      <c r="GQ958" s="27"/>
      <c r="GR958" s="27"/>
      <c r="GS958" s="27"/>
      <c r="GT958" s="27"/>
      <c r="GU958" s="27"/>
      <c r="GV958" s="27"/>
      <c r="GW958" s="27"/>
      <c r="GX958" s="27"/>
      <c r="GY958" s="27"/>
      <c r="GZ958" s="27"/>
      <c r="HA958" s="27"/>
      <c r="HB958" s="27"/>
      <c r="HC958" s="27"/>
      <c r="HD958" s="27"/>
      <c r="HE958" s="27"/>
      <c r="HF958" s="27"/>
      <c r="HG958" s="27"/>
      <c r="HH958" s="27"/>
      <c r="HI958" s="27"/>
      <c r="HJ958" s="27"/>
      <c r="HK958" s="27"/>
      <c r="HL958" s="27"/>
      <c r="HM958" s="27"/>
      <c r="HN958" s="27"/>
      <c r="HO958" s="27"/>
      <c r="HP958" s="27"/>
      <c r="HQ958" s="27"/>
      <c r="HR958" s="27"/>
      <c r="HS958" s="27"/>
      <c r="HT958" s="27"/>
      <c r="HU958" s="27"/>
      <c r="HV958" s="27"/>
      <c r="HW958" s="27"/>
      <c r="HX958" s="27"/>
      <c r="HY958" s="27"/>
      <c r="HZ958" s="27"/>
      <c r="IA958" s="27"/>
      <c r="IB958" s="27"/>
      <c r="IC958" s="27"/>
      <c r="ID958" s="27"/>
      <c r="IE958" s="27"/>
      <c r="IF958" s="27"/>
      <c r="IG958" s="27"/>
      <c r="IH958" s="27"/>
      <c r="II958" s="27"/>
      <c r="IJ958" s="27"/>
      <c r="IK958" s="27"/>
      <c r="IL958" s="27"/>
      <c r="IM958" s="27"/>
      <c r="IN958" s="27"/>
      <c r="IO958" s="27"/>
      <c r="IP958" s="27"/>
      <c r="IQ958" s="27"/>
      <c r="IR958" s="27"/>
      <c r="IS958" s="27"/>
      <c r="IT958" s="27"/>
      <c r="IU958" s="27"/>
      <c r="IV958" s="27"/>
    </row>
    <row r="959" spans="1:256" s="25" customFormat="1" ht="11.25">
      <c r="A959" s="27"/>
      <c r="B959" s="27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  <c r="EW959" s="27"/>
      <c r="EX959" s="27"/>
      <c r="EY959" s="27"/>
      <c r="EZ959" s="27"/>
      <c r="FA959" s="27"/>
      <c r="FB959" s="27"/>
      <c r="FC959" s="27"/>
      <c r="FD959" s="27"/>
      <c r="FE959" s="27"/>
      <c r="FF959" s="27"/>
      <c r="FG959" s="27"/>
      <c r="FH959" s="27"/>
      <c r="FI959" s="27"/>
      <c r="FJ959" s="27"/>
      <c r="FK959" s="27"/>
      <c r="FL959" s="27"/>
      <c r="FM959" s="27"/>
      <c r="FN959" s="27"/>
      <c r="FO959" s="27"/>
      <c r="FP959" s="27"/>
      <c r="FQ959" s="27"/>
      <c r="FR959" s="27"/>
      <c r="FS959" s="27"/>
      <c r="FT959" s="27"/>
      <c r="FU959" s="27"/>
      <c r="FV959" s="27"/>
      <c r="FW959" s="27"/>
      <c r="FX959" s="27"/>
      <c r="FY959" s="27"/>
      <c r="FZ959" s="27"/>
      <c r="GA959" s="27"/>
      <c r="GB959" s="27"/>
      <c r="GC959" s="27"/>
      <c r="GD959" s="27"/>
      <c r="GE959" s="27"/>
      <c r="GF959" s="27"/>
      <c r="GG959" s="27"/>
      <c r="GH959" s="27"/>
      <c r="GI959" s="27"/>
      <c r="GJ959" s="27"/>
      <c r="GK959" s="27"/>
      <c r="GL959" s="27"/>
      <c r="GM959" s="27"/>
      <c r="GN959" s="27"/>
      <c r="GO959" s="27"/>
      <c r="GP959" s="27"/>
      <c r="GQ959" s="27"/>
      <c r="GR959" s="27"/>
      <c r="GS959" s="27"/>
      <c r="GT959" s="27"/>
      <c r="GU959" s="27"/>
      <c r="GV959" s="27"/>
      <c r="GW959" s="27"/>
      <c r="GX959" s="27"/>
      <c r="GY959" s="27"/>
      <c r="GZ959" s="27"/>
      <c r="HA959" s="27"/>
      <c r="HB959" s="27"/>
      <c r="HC959" s="27"/>
      <c r="HD959" s="27"/>
      <c r="HE959" s="27"/>
      <c r="HF959" s="27"/>
      <c r="HG959" s="27"/>
      <c r="HH959" s="27"/>
      <c r="HI959" s="27"/>
      <c r="HJ959" s="27"/>
      <c r="HK959" s="27"/>
      <c r="HL959" s="27"/>
      <c r="HM959" s="27"/>
      <c r="HN959" s="27"/>
      <c r="HO959" s="27"/>
      <c r="HP959" s="27"/>
      <c r="HQ959" s="27"/>
      <c r="HR959" s="27"/>
      <c r="HS959" s="27"/>
      <c r="HT959" s="27"/>
      <c r="HU959" s="27"/>
      <c r="HV959" s="27"/>
      <c r="HW959" s="27"/>
      <c r="HX959" s="27"/>
      <c r="HY959" s="27"/>
      <c r="HZ959" s="27"/>
      <c r="IA959" s="27"/>
      <c r="IB959" s="27"/>
      <c r="IC959" s="27"/>
      <c r="ID959" s="27"/>
      <c r="IE959" s="27"/>
      <c r="IF959" s="27"/>
      <c r="IG959" s="27"/>
      <c r="IH959" s="27"/>
      <c r="II959" s="27"/>
      <c r="IJ959" s="27"/>
      <c r="IK959" s="27"/>
      <c r="IL959" s="27"/>
      <c r="IM959" s="27"/>
      <c r="IN959" s="27"/>
      <c r="IO959" s="27"/>
      <c r="IP959" s="27"/>
      <c r="IQ959" s="27"/>
      <c r="IR959" s="27"/>
      <c r="IS959" s="27"/>
      <c r="IT959" s="27"/>
      <c r="IU959" s="27"/>
      <c r="IV959" s="27"/>
    </row>
    <row r="960" spans="1:256" s="25" customFormat="1" ht="11.25">
      <c r="A960" s="27"/>
      <c r="B960" s="27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  <c r="EW960" s="27"/>
      <c r="EX960" s="27"/>
      <c r="EY960" s="27"/>
      <c r="EZ960" s="27"/>
      <c r="FA960" s="27"/>
      <c r="FB960" s="27"/>
      <c r="FC960" s="27"/>
      <c r="FD960" s="27"/>
      <c r="FE960" s="27"/>
      <c r="FF960" s="27"/>
      <c r="FG960" s="27"/>
      <c r="FH960" s="27"/>
      <c r="FI960" s="27"/>
      <c r="FJ960" s="27"/>
      <c r="FK960" s="27"/>
      <c r="FL960" s="27"/>
      <c r="FM960" s="27"/>
      <c r="FN960" s="27"/>
      <c r="FO960" s="27"/>
      <c r="FP960" s="27"/>
      <c r="FQ960" s="27"/>
      <c r="FR960" s="27"/>
      <c r="FS960" s="27"/>
      <c r="FT960" s="27"/>
      <c r="FU960" s="27"/>
      <c r="FV960" s="27"/>
      <c r="FW960" s="27"/>
      <c r="FX960" s="27"/>
      <c r="FY960" s="27"/>
      <c r="FZ960" s="27"/>
      <c r="GA960" s="27"/>
      <c r="GB960" s="27"/>
      <c r="GC960" s="27"/>
      <c r="GD960" s="27"/>
      <c r="GE960" s="27"/>
      <c r="GF960" s="27"/>
      <c r="GG960" s="27"/>
      <c r="GH960" s="27"/>
      <c r="GI960" s="27"/>
      <c r="GJ960" s="27"/>
      <c r="GK960" s="27"/>
      <c r="GL960" s="27"/>
      <c r="GM960" s="27"/>
      <c r="GN960" s="27"/>
      <c r="GO960" s="27"/>
      <c r="GP960" s="27"/>
      <c r="GQ960" s="27"/>
      <c r="GR960" s="27"/>
      <c r="GS960" s="27"/>
      <c r="GT960" s="27"/>
      <c r="GU960" s="27"/>
      <c r="GV960" s="27"/>
      <c r="GW960" s="27"/>
      <c r="GX960" s="27"/>
      <c r="GY960" s="27"/>
      <c r="GZ960" s="27"/>
      <c r="HA960" s="27"/>
      <c r="HB960" s="27"/>
      <c r="HC960" s="27"/>
      <c r="HD960" s="27"/>
      <c r="HE960" s="27"/>
      <c r="HF960" s="27"/>
      <c r="HG960" s="27"/>
      <c r="HH960" s="27"/>
      <c r="HI960" s="27"/>
      <c r="HJ960" s="27"/>
      <c r="HK960" s="27"/>
      <c r="HL960" s="27"/>
      <c r="HM960" s="27"/>
      <c r="HN960" s="27"/>
      <c r="HO960" s="27"/>
      <c r="HP960" s="27"/>
      <c r="HQ960" s="27"/>
      <c r="HR960" s="27"/>
      <c r="HS960" s="27"/>
      <c r="HT960" s="27"/>
      <c r="HU960" s="27"/>
      <c r="HV960" s="27"/>
      <c r="HW960" s="27"/>
      <c r="HX960" s="27"/>
      <c r="HY960" s="27"/>
      <c r="HZ960" s="27"/>
      <c r="IA960" s="27"/>
      <c r="IB960" s="27"/>
      <c r="IC960" s="27"/>
      <c r="ID960" s="27"/>
      <c r="IE960" s="27"/>
      <c r="IF960" s="27"/>
      <c r="IG960" s="27"/>
      <c r="IH960" s="27"/>
      <c r="II960" s="27"/>
      <c r="IJ960" s="27"/>
      <c r="IK960" s="27"/>
      <c r="IL960" s="27"/>
      <c r="IM960" s="27"/>
      <c r="IN960" s="27"/>
      <c r="IO960" s="27"/>
      <c r="IP960" s="27"/>
      <c r="IQ960" s="27"/>
      <c r="IR960" s="27"/>
      <c r="IS960" s="27"/>
      <c r="IT960" s="27"/>
      <c r="IU960" s="27"/>
      <c r="IV960" s="27"/>
    </row>
    <row r="961" spans="1:256" s="25" customFormat="1" ht="11.25">
      <c r="A961" s="27"/>
      <c r="B961" s="27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  <c r="EW961" s="27"/>
      <c r="EX961" s="27"/>
      <c r="EY961" s="27"/>
      <c r="EZ961" s="27"/>
      <c r="FA961" s="27"/>
      <c r="FB961" s="27"/>
      <c r="FC961" s="27"/>
      <c r="FD961" s="27"/>
      <c r="FE961" s="27"/>
      <c r="FF961" s="27"/>
      <c r="FG961" s="27"/>
      <c r="FH961" s="27"/>
      <c r="FI961" s="27"/>
      <c r="FJ961" s="27"/>
      <c r="FK961" s="27"/>
      <c r="FL961" s="27"/>
      <c r="FM961" s="27"/>
      <c r="FN961" s="27"/>
      <c r="FO961" s="27"/>
      <c r="FP961" s="27"/>
      <c r="FQ961" s="27"/>
      <c r="FR961" s="27"/>
      <c r="FS961" s="27"/>
      <c r="FT961" s="27"/>
      <c r="FU961" s="27"/>
      <c r="FV961" s="27"/>
      <c r="FW961" s="27"/>
      <c r="FX961" s="27"/>
      <c r="FY961" s="27"/>
      <c r="FZ961" s="27"/>
      <c r="GA961" s="27"/>
      <c r="GB961" s="27"/>
      <c r="GC961" s="27"/>
      <c r="GD961" s="27"/>
      <c r="GE961" s="27"/>
      <c r="GF961" s="27"/>
      <c r="GG961" s="27"/>
      <c r="GH961" s="27"/>
      <c r="GI961" s="27"/>
      <c r="GJ961" s="27"/>
      <c r="GK961" s="27"/>
      <c r="GL961" s="27"/>
      <c r="GM961" s="27"/>
      <c r="GN961" s="27"/>
      <c r="GO961" s="27"/>
      <c r="GP961" s="27"/>
      <c r="GQ961" s="27"/>
      <c r="GR961" s="27"/>
      <c r="GS961" s="27"/>
      <c r="GT961" s="27"/>
      <c r="GU961" s="27"/>
      <c r="GV961" s="27"/>
      <c r="GW961" s="27"/>
      <c r="GX961" s="27"/>
      <c r="GY961" s="27"/>
      <c r="GZ961" s="27"/>
      <c r="HA961" s="27"/>
      <c r="HB961" s="27"/>
      <c r="HC961" s="27"/>
      <c r="HD961" s="27"/>
      <c r="HE961" s="27"/>
      <c r="HF961" s="27"/>
      <c r="HG961" s="27"/>
      <c r="HH961" s="27"/>
      <c r="HI961" s="27"/>
      <c r="HJ961" s="27"/>
      <c r="HK961" s="27"/>
      <c r="HL961" s="27"/>
      <c r="HM961" s="27"/>
      <c r="HN961" s="27"/>
      <c r="HO961" s="27"/>
      <c r="HP961" s="27"/>
      <c r="HQ961" s="27"/>
      <c r="HR961" s="27"/>
      <c r="HS961" s="27"/>
      <c r="HT961" s="27"/>
      <c r="HU961" s="27"/>
      <c r="HV961" s="27"/>
      <c r="HW961" s="27"/>
      <c r="HX961" s="27"/>
      <c r="HY961" s="27"/>
      <c r="HZ961" s="27"/>
      <c r="IA961" s="27"/>
      <c r="IB961" s="27"/>
      <c r="IC961" s="27"/>
      <c r="ID961" s="27"/>
      <c r="IE961" s="27"/>
      <c r="IF961" s="27"/>
      <c r="IG961" s="27"/>
      <c r="IH961" s="27"/>
      <c r="II961" s="27"/>
      <c r="IJ961" s="27"/>
      <c r="IK961" s="27"/>
      <c r="IL961" s="27"/>
      <c r="IM961" s="27"/>
      <c r="IN961" s="27"/>
      <c r="IO961" s="27"/>
      <c r="IP961" s="27"/>
      <c r="IQ961" s="27"/>
      <c r="IR961" s="27"/>
      <c r="IS961" s="27"/>
      <c r="IT961" s="27"/>
      <c r="IU961" s="27"/>
      <c r="IV961" s="27"/>
    </row>
    <row r="962" spans="1:256" s="25" customFormat="1" ht="11.25">
      <c r="A962" s="27"/>
      <c r="B962" s="27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  <c r="EW962" s="27"/>
      <c r="EX962" s="27"/>
      <c r="EY962" s="27"/>
      <c r="EZ962" s="27"/>
      <c r="FA962" s="27"/>
      <c r="FB962" s="27"/>
      <c r="FC962" s="27"/>
      <c r="FD962" s="27"/>
      <c r="FE962" s="27"/>
      <c r="FF962" s="27"/>
      <c r="FG962" s="27"/>
      <c r="FH962" s="27"/>
      <c r="FI962" s="27"/>
      <c r="FJ962" s="27"/>
      <c r="FK962" s="27"/>
      <c r="FL962" s="27"/>
      <c r="FM962" s="27"/>
      <c r="FN962" s="27"/>
      <c r="FO962" s="27"/>
      <c r="FP962" s="27"/>
      <c r="FQ962" s="27"/>
      <c r="FR962" s="27"/>
      <c r="FS962" s="27"/>
      <c r="FT962" s="27"/>
      <c r="FU962" s="27"/>
      <c r="FV962" s="27"/>
      <c r="FW962" s="27"/>
      <c r="FX962" s="27"/>
      <c r="FY962" s="27"/>
      <c r="FZ962" s="27"/>
      <c r="GA962" s="27"/>
      <c r="GB962" s="27"/>
      <c r="GC962" s="27"/>
      <c r="GD962" s="27"/>
      <c r="GE962" s="27"/>
      <c r="GF962" s="27"/>
      <c r="GG962" s="27"/>
      <c r="GH962" s="27"/>
      <c r="GI962" s="27"/>
      <c r="GJ962" s="27"/>
      <c r="GK962" s="27"/>
      <c r="GL962" s="27"/>
      <c r="GM962" s="27"/>
      <c r="GN962" s="27"/>
      <c r="GO962" s="27"/>
      <c r="GP962" s="27"/>
      <c r="GQ962" s="27"/>
      <c r="GR962" s="27"/>
      <c r="GS962" s="27"/>
      <c r="GT962" s="27"/>
      <c r="GU962" s="27"/>
      <c r="GV962" s="27"/>
      <c r="GW962" s="27"/>
      <c r="GX962" s="27"/>
      <c r="GY962" s="27"/>
      <c r="GZ962" s="27"/>
      <c r="HA962" s="27"/>
      <c r="HB962" s="27"/>
      <c r="HC962" s="27"/>
      <c r="HD962" s="27"/>
      <c r="HE962" s="27"/>
      <c r="HF962" s="27"/>
      <c r="HG962" s="27"/>
      <c r="HH962" s="27"/>
      <c r="HI962" s="27"/>
      <c r="HJ962" s="27"/>
      <c r="HK962" s="27"/>
      <c r="HL962" s="27"/>
      <c r="HM962" s="27"/>
      <c r="HN962" s="27"/>
      <c r="HO962" s="27"/>
      <c r="HP962" s="27"/>
      <c r="HQ962" s="27"/>
      <c r="HR962" s="27"/>
      <c r="HS962" s="27"/>
      <c r="HT962" s="27"/>
      <c r="HU962" s="27"/>
      <c r="HV962" s="27"/>
      <c r="HW962" s="27"/>
      <c r="HX962" s="27"/>
      <c r="HY962" s="27"/>
      <c r="HZ962" s="27"/>
      <c r="IA962" s="27"/>
      <c r="IB962" s="27"/>
      <c r="IC962" s="27"/>
      <c r="ID962" s="27"/>
      <c r="IE962" s="27"/>
      <c r="IF962" s="27"/>
      <c r="IG962" s="27"/>
      <c r="IH962" s="27"/>
      <c r="II962" s="27"/>
      <c r="IJ962" s="27"/>
      <c r="IK962" s="27"/>
      <c r="IL962" s="27"/>
      <c r="IM962" s="27"/>
      <c r="IN962" s="27"/>
      <c r="IO962" s="27"/>
      <c r="IP962" s="27"/>
      <c r="IQ962" s="27"/>
      <c r="IR962" s="27"/>
      <c r="IS962" s="27"/>
      <c r="IT962" s="27"/>
      <c r="IU962" s="27"/>
      <c r="IV962" s="27"/>
    </row>
    <row r="963" spans="1:256" s="25" customFormat="1" ht="11.25">
      <c r="A963" s="27"/>
      <c r="B963" s="27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  <c r="EW963" s="27"/>
      <c r="EX963" s="27"/>
      <c r="EY963" s="27"/>
      <c r="EZ963" s="27"/>
      <c r="FA963" s="27"/>
      <c r="FB963" s="27"/>
      <c r="FC963" s="27"/>
      <c r="FD963" s="27"/>
      <c r="FE963" s="27"/>
      <c r="FF963" s="27"/>
      <c r="FG963" s="27"/>
      <c r="FH963" s="27"/>
      <c r="FI963" s="27"/>
      <c r="FJ963" s="27"/>
      <c r="FK963" s="27"/>
      <c r="FL963" s="27"/>
      <c r="FM963" s="27"/>
      <c r="FN963" s="27"/>
      <c r="FO963" s="27"/>
      <c r="FP963" s="27"/>
      <c r="FQ963" s="27"/>
      <c r="FR963" s="27"/>
      <c r="FS963" s="27"/>
      <c r="FT963" s="27"/>
      <c r="FU963" s="27"/>
      <c r="FV963" s="27"/>
      <c r="FW963" s="27"/>
      <c r="FX963" s="27"/>
      <c r="FY963" s="27"/>
      <c r="FZ963" s="27"/>
      <c r="GA963" s="27"/>
      <c r="GB963" s="27"/>
      <c r="GC963" s="27"/>
      <c r="GD963" s="27"/>
      <c r="GE963" s="27"/>
      <c r="GF963" s="27"/>
      <c r="GG963" s="27"/>
      <c r="GH963" s="27"/>
      <c r="GI963" s="27"/>
      <c r="GJ963" s="27"/>
      <c r="GK963" s="27"/>
      <c r="GL963" s="27"/>
      <c r="GM963" s="27"/>
      <c r="GN963" s="27"/>
      <c r="GO963" s="27"/>
      <c r="GP963" s="27"/>
      <c r="GQ963" s="27"/>
      <c r="GR963" s="27"/>
      <c r="GS963" s="27"/>
      <c r="GT963" s="27"/>
      <c r="GU963" s="27"/>
      <c r="GV963" s="27"/>
      <c r="GW963" s="27"/>
      <c r="GX963" s="27"/>
      <c r="GY963" s="27"/>
      <c r="GZ963" s="27"/>
      <c r="HA963" s="27"/>
      <c r="HB963" s="27"/>
      <c r="HC963" s="27"/>
      <c r="HD963" s="27"/>
      <c r="HE963" s="27"/>
      <c r="HF963" s="27"/>
      <c r="HG963" s="27"/>
      <c r="HH963" s="27"/>
      <c r="HI963" s="27"/>
      <c r="HJ963" s="27"/>
      <c r="HK963" s="27"/>
      <c r="HL963" s="27"/>
      <c r="HM963" s="27"/>
      <c r="HN963" s="27"/>
      <c r="HO963" s="27"/>
      <c r="HP963" s="27"/>
      <c r="HQ963" s="27"/>
      <c r="HR963" s="27"/>
      <c r="HS963" s="27"/>
      <c r="HT963" s="27"/>
      <c r="HU963" s="27"/>
      <c r="HV963" s="27"/>
      <c r="HW963" s="27"/>
      <c r="HX963" s="27"/>
      <c r="HY963" s="27"/>
      <c r="HZ963" s="27"/>
      <c r="IA963" s="27"/>
      <c r="IB963" s="27"/>
      <c r="IC963" s="27"/>
      <c r="ID963" s="27"/>
      <c r="IE963" s="27"/>
      <c r="IF963" s="27"/>
      <c r="IG963" s="27"/>
      <c r="IH963" s="27"/>
      <c r="II963" s="27"/>
      <c r="IJ963" s="27"/>
      <c r="IK963" s="27"/>
      <c r="IL963" s="27"/>
      <c r="IM963" s="27"/>
      <c r="IN963" s="27"/>
      <c r="IO963" s="27"/>
      <c r="IP963" s="27"/>
      <c r="IQ963" s="27"/>
      <c r="IR963" s="27"/>
      <c r="IS963" s="27"/>
      <c r="IT963" s="27"/>
      <c r="IU963" s="27"/>
      <c r="IV963" s="27"/>
    </row>
    <row r="964" spans="1:256" s="25" customFormat="1" ht="11.25">
      <c r="A964" s="27"/>
      <c r="B964" s="27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  <c r="EW964" s="27"/>
      <c r="EX964" s="27"/>
      <c r="EY964" s="27"/>
      <c r="EZ964" s="27"/>
      <c r="FA964" s="27"/>
      <c r="FB964" s="27"/>
      <c r="FC964" s="27"/>
      <c r="FD964" s="27"/>
      <c r="FE964" s="27"/>
      <c r="FF964" s="27"/>
      <c r="FG964" s="27"/>
      <c r="FH964" s="27"/>
      <c r="FI964" s="27"/>
      <c r="FJ964" s="27"/>
      <c r="FK964" s="27"/>
      <c r="FL964" s="27"/>
      <c r="FM964" s="27"/>
      <c r="FN964" s="27"/>
      <c r="FO964" s="27"/>
      <c r="FP964" s="27"/>
      <c r="FQ964" s="27"/>
      <c r="FR964" s="27"/>
      <c r="FS964" s="27"/>
      <c r="FT964" s="27"/>
      <c r="FU964" s="27"/>
      <c r="FV964" s="27"/>
      <c r="FW964" s="27"/>
      <c r="FX964" s="27"/>
      <c r="FY964" s="27"/>
      <c r="FZ964" s="27"/>
      <c r="GA964" s="27"/>
      <c r="GB964" s="27"/>
      <c r="GC964" s="27"/>
      <c r="GD964" s="27"/>
      <c r="GE964" s="27"/>
      <c r="GF964" s="27"/>
      <c r="GG964" s="27"/>
      <c r="GH964" s="27"/>
      <c r="GI964" s="27"/>
      <c r="GJ964" s="27"/>
      <c r="GK964" s="27"/>
      <c r="GL964" s="27"/>
      <c r="GM964" s="27"/>
      <c r="GN964" s="27"/>
      <c r="GO964" s="27"/>
      <c r="GP964" s="27"/>
      <c r="GQ964" s="27"/>
      <c r="GR964" s="27"/>
      <c r="GS964" s="27"/>
      <c r="GT964" s="27"/>
      <c r="GU964" s="27"/>
      <c r="GV964" s="27"/>
      <c r="GW964" s="27"/>
      <c r="GX964" s="27"/>
      <c r="GY964" s="27"/>
      <c r="GZ964" s="27"/>
      <c r="HA964" s="27"/>
      <c r="HB964" s="27"/>
      <c r="HC964" s="27"/>
      <c r="HD964" s="27"/>
      <c r="HE964" s="27"/>
      <c r="HF964" s="27"/>
      <c r="HG964" s="27"/>
      <c r="HH964" s="27"/>
      <c r="HI964" s="27"/>
      <c r="HJ964" s="27"/>
      <c r="HK964" s="27"/>
      <c r="HL964" s="27"/>
      <c r="HM964" s="27"/>
      <c r="HN964" s="27"/>
      <c r="HO964" s="27"/>
      <c r="HP964" s="27"/>
      <c r="HQ964" s="27"/>
      <c r="HR964" s="27"/>
      <c r="HS964" s="27"/>
      <c r="HT964" s="27"/>
      <c r="HU964" s="27"/>
      <c r="HV964" s="27"/>
      <c r="HW964" s="27"/>
      <c r="HX964" s="27"/>
      <c r="HY964" s="27"/>
      <c r="HZ964" s="27"/>
      <c r="IA964" s="27"/>
      <c r="IB964" s="27"/>
      <c r="IC964" s="27"/>
      <c r="ID964" s="27"/>
      <c r="IE964" s="27"/>
      <c r="IF964" s="27"/>
      <c r="IG964" s="27"/>
      <c r="IH964" s="27"/>
      <c r="II964" s="27"/>
      <c r="IJ964" s="27"/>
      <c r="IK964" s="27"/>
      <c r="IL964" s="27"/>
      <c r="IM964" s="27"/>
      <c r="IN964" s="27"/>
      <c r="IO964" s="27"/>
      <c r="IP964" s="27"/>
      <c r="IQ964" s="27"/>
      <c r="IR964" s="27"/>
      <c r="IS964" s="27"/>
      <c r="IT964" s="27"/>
      <c r="IU964" s="27"/>
      <c r="IV964" s="27"/>
    </row>
    <row r="965" spans="1:256" s="25" customFormat="1" ht="11.25">
      <c r="A965" s="27"/>
      <c r="B965" s="27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  <c r="EW965" s="27"/>
      <c r="EX965" s="27"/>
      <c r="EY965" s="27"/>
      <c r="EZ965" s="27"/>
      <c r="FA965" s="27"/>
      <c r="FB965" s="27"/>
      <c r="FC965" s="27"/>
      <c r="FD965" s="27"/>
      <c r="FE965" s="27"/>
      <c r="FF965" s="27"/>
      <c r="FG965" s="27"/>
      <c r="FH965" s="27"/>
      <c r="FI965" s="27"/>
      <c r="FJ965" s="27"/>
      <c r="FK965" s="27"/>
      <c r="FL965" s="27"/>
      <c r="FM965" s="27"/>
      <c r="FN965" s="27"/>
      <c r="FO965" s="27"/>
      <c r="FP965" s="27"/>
      <c r="FQ965" s="27"/>
      <c r="FR965" s="27"/>
      <c r="FS965" s="27"/>
      <c r="FT965" s="27"/>
      <c r="FU965" s="27"/>
      <c r="FV965" s="27"/>
      <c r="FW965" s="27"/>
      <c r="FX965" s="27"/>
      <c r="FY965" s="27"/>
      <c r="FZ965" s="27"/>
      <c r="GA965" s="27"/>
      <c r="GB965" s="27"/>
      <c r="GC965" s="27"/>
      <c r="GD965" s="27"/>
      <c r="GE965" s="27"/>
      <c r="GF965" s="27"/>
      <c r="GG965" s="27"/>
      <c r="GH965" s="27"/>
      <c r="GI965" s="27"/>
      <c r="GJ965" s="27"/>
      <c r="GK965" s="27"/>
      <c r="GL965" s="27"/>
      <c r="GM965" s="27"/>
      <c r="GN965" s="27"/>
      <c r="GO965" s="27"/>
      <c r="GP965" s="27"/>
      <c r="GQ965" s="27"/>
      <c r="GR965" s="27"/>
      <c r="GS965" s="27"/>
      <c r="GT965" s="27"/>
      <c r="GU965" s="27"/>
      <c r="GV965" s="27"/>
      <c r="GW965" s="27"/>
      <c r="GX965" s="27"/>
      <c r="GY965" s="27"/>
      <c r="GZ965" s="27"/>
      <c r="HA965" s="27"/>
      <c r="HB965" s="27"/>
      <c r="HC965" s="27"/>
      <c r="HD965" s="27"/>
      <c r="HE965" s="27"/>
      <c r="HF965" s="27"/>
      <c r="HG965" s="27"/>
      <c r="HH965" s="27"/>
      <c r="HI965" s="27"/>
      <c r="HJ965" s="27"/>
      <c r="HK965" s="27"/>
      <c r="HL965" s="27"/>
      <c r="HM965" s="27"/>
      <c r="HN965" s="27"/>
      <c r="HO965" s="27"/>
      <c r="HP965" s="27"/>
      <c r="HQ965" s="27"/>
      <c r="HR965" s="27"/>
      <c r="HS965" s="27"/>
      <c r="HT965" s="27"/>
      <c r="HU965" s="27"/>
      <c r="HV965" s="27"/>
      <c r="HW965" s="27"/>
      <c r="HX965" s="27"/>
      <c r="HY965" s="27"/>
      <c r="HZ965" s="27"/>
      <c r="IA965" s="27"/>
      <c r="IB965" s="27"/>
      <c r="IC965" s="27"/>
      <c r="ID965" s="27"/>
      <c r="IE965" s="27"/>
      <c r="IF965" s="27"/>
      <c r="IG965" s="27"/>
      <c r="IH965" s="27"/>
      <c r="II965" s="27"/>
      <c r="IJ965" s="27"/>
      <c r="IK965" s="27"/>
      <c r="IL965" s="27"/>
      <c r="IM965" s="27"/>
      <c r="IN965" s="27"/>
      <c r="IO965" s="27"/>
      <c r="IP965" s="27"/>
      <c r="IQ965" s="27"/>
      <c r="IR965" s="27"/>
      <c r="IS965" s="27"/>
      <c r="IT965" s="27"/>
      <c r="IU965" s="27"/>
      <c r="IV965" s="27"/>
    </row>
    <row r="966" spans="1:256" s="25" customFormat="1" ht="11.25">
      <c r="A966" s="27"/>
      <c r="B966" s="27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27"/>
      <c r="FB966" s="27"/>
      <c r="FC966" s="27"/>
      <c r="FD966" s="27"/>
      <c r="FE966" s="27"/>
      <c r="FF966" s="27"/>
      <c r="FG966" s="27"/>
      <c r="FH966" s="27"/>
      <c r="FI966" s="27"/>
      <c r="FJ966" s="27"/>
      <c r="FK966" s="27"/>
      <c r="FL966" s="27"/>
      <c r="FM966" s="27"/>
      <c r="FN966" s="27"/>
      <c r="FO966" s="27"/>
      <c r="FP966" s="27"/>
      <c r="FQ966" s="27"/>
      <c r="FR966" s="27"/>
      <c r="FS966" s="27"/>
      <c r="FT966" s="27"/>
      <c r="FU966" s="27"/>
      <c r="FV966" s="27"/>
      <c r="FW966" s="27"/>
      <c r="FX966" s="27"/>
      <c r="FY966" s="27"/>
      <c r="FZ966" s="27"/>
      <c r="GA966" s="27"/>
      <c r="GB966" s="27"/>
      <c r="GC966" s="27"/>
      <c r="GD966" s="27"/>
      <c r="GE966" s="27"/>
      <c r="GF966" s="27"/>
      <c r="GG966" s="27"/>
      <c r="GH966" s="27"/>
      <c r="GI966" s="27"/>
      <c r="GJ966" s="27"/>
      <c r="GK966" s="27"/>
      <c r="GL966" s="27"/>
      <c r="GM966" s="27"/>
      <c r="GN966" s="27"/>
      <c r="GO966" s="27"/>
      <c r="GP966" s="27"/>
      <c r="GQ966" s="27"/>
      <c r="GR966" s="27"/>
      <c r="GS966" s="27"/>
      <c r="GT966" s="27"/>
      <c r="GU966" s="27"/>
      <c r="GV966" s="27"/>
      <c r="GW966" s="27"/>
      <c r="GX966" s="27"/>
      <c r="GY966" s="27"/>
      <c r="GZ966" s="27"/>
      <c r="HA966" s="27"/>
      <c r="HB966" s="27"/>
      <c r="HC966" s="27"/>
      <c r="HD966" s="27"/>
      <c r="HE966" s="27"/>
      <c r="HF966" s="27"/>
      <c r="HG966" s="27"/>
      <c r="HH966" s="27"/>
      <c r="HI966" s="27"/>
      <c r="HJ966" s="27"/>
      <c r="HK966" s="27"/>
      <c r="HL966" s="27"/>
      <c r="HM966" s="27"/>
      <c r="HN966" s="27"/>
      <c r="HO966" s="27"/>
      <c r="HP966" s="27"/>
      <c r="HQ966" s="27"/>
      <c r="HR966" s="27"/>
      <c r="HS966" s="27"/>
      <c r="HT966" s="27"/>
      <c r="HU966" s="27"/>
      <c r="HV966" s="27"/>
      <c r="HW966" s="27"/>
      <c r="HX966" s="27"/>
      <c r="HY966" s="27"/>
      <c r="HZ966" s="27"/>
      <c r="IA966" s="27"/>
      <c r="IB966" s="27"/>
      <c r="IC966" s="27"/>
      <c r="ID966" s="27"/>
      <c r="IE966" s="27"/>
      <c r="IF966" s="27"/>
      <c r="IG966" s="27"/>
      <c r="IH966" s="27"/>
      <c r="II966" s="27"/>
      <c r="IJ966" s="27"/>
      <c r="IK966" s="27"/>
      <c r="IL966" s="27"/>
      <c r="IM966" s="27"/>
      <c r="IN966" s="27"/>
      <c r="IO966" s="27"/>
      <c r="IP966" s="27"/>
      <c r="IQ966" s="27"/>
      <c r="IR966" s="27"/>
      <c r="IS966" s="27"/>
      <c r="IT966" s="27"/>
      <c r="IU966" s="27"/>
      <c r="IV966" s="27"/>
    </row>
    <row r="967" spans="1:256" s="25" customFormat="1" ht="11.25">
      <c r="A967" s="27"/>
      <c r="B967" s="27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  <c r="EW967" s="27"/>
      <c r="EX967" s="27"/>
      <c r="EY967" s="27"/>
      <c r="EZ967" s="27"/>
      <c r="FA967" s="27"/>
      <c r="FB967" s="27"/>
      <c r="FC967" s="27"/>
      <c r="FD967" s="27"/>
      <c r="FE967" s="27"/>
      <c r="FF967" s="27"/>
      <c r="FG967" s="27"/>
      <c r="FH967" s="27"/>
      <c r="FI967" s="27"/>
      <c r="FJ967" s="27"/>
      <c r="FK967" s="27"/>
      <c r="FL967" s="27"/>
      <c r="FM967" s="27"/>
      <c r="FN967" s="27"/>
      <c r="FO967" s="27"/>
      <c r="FP967" s="27"/>
      <c r="FQ967" s="27"/>
      <c r="FR967" s="27"/>
      <c r="FS967" s="27"/>
      <c r="FT967" s="27"/>
      <c r="FU967" s="27"/>
      <c r="FV967" s="27"/>
      <c r="FW967" s="27"/>
      <c r="FX967" s="27"/>
      <c r="FY967" s="27"/>
      <c r="FZ967" s="27"/>
      <c r="GA967" s="27"/>
      <c r="GB967" s="27"/>
      <c r="GC967" s="27"/>
      <c r="GD967" s="27"/>
      <c r="GE967" s="27"/>
      <c r="GF967" s="27"/>
      <c r="GG967" s="27"/>
      <c r="GH967" s="27"/>
      <c r="GI967" s="27"/>
      <c r="GJ967" s="27"/>
      <c r="GK967" s="27"/>
      <c r="GL967" s="27"/>
      <c r="GM967" s="27"/>
      <c r="GN967" s="27"/>
      <c r="GO967" s="27"/>
      <c r="GP967" s="27"/>
      <c r="GQ967" s="27"/>
      <c r="GR967" s="27"/>
      <c r="GS967" s="27"/>
      <c r="GT967" s="27"/>
      <c r="GU967" s="27"/>
      <c r="GV967" s="27"/>
      <c r="GW967" s="27"/>
      <c r="GX967" s="27"/>
      <c r="GY967" s="27"/>
      <c r="GZ967" s="27"/>
      <c r="HA967" s="27"/>
      <c r="HB967" s="27"/>
      <c r="HC967" s="27"/>
      <c r="HD967" s="27"/>
      <c r="HE967" s="27"/>
      <c r="HF967" s="27"/>
      <c r="HG967" s="27"/>
      <c r="HH967" s="27"/>
      <c r="HI967" s="27"/>
      <c r="HJ967" s="27"/>
      <c r="HK967" s="27"/>
      <c r="HL967" s="27"/>
      <c r="HM967" s="27"/>
      <c r="HN967" s="27"/>
      <c r="HO967" s="27"/>
      <c r="HP967" s="27"/>
      <c r="HQ967" s="27"/>
      <c r="HR967" s="27"/>
      <c r="HS967" s="27"/>
      <c r="HT967" s="27"/>
      <c r="HU967" s="27"/>
      <c r="HV967" s="27"/>
      <c r="HW967" s="27"/>
      <c r="HX967" s="27"/>
      <c r="HY967" s="27"/>
      <c r="HZ967" s="27"/>
      <c r="IA967" s="27"/>
      <c r="IB967" s="27"/>
      <c r="IC967" s="27"/>
      <c r="ID967" s="27"/>
      <c r="IE967" s="27"/>
      <c r="IF967" s="27"/>
      <c r="IG967" s="27"/>
      <c r="IH967" s="27"/>
      <c r="II967" s="27"/>
      <c r="IJ967" s="27"/>
      <c r="IK967" s="27"/>
      <c r="IL967" s="27"/>
      <c r="IM967" s="27"/>
      <c r="IN967" s="27"/>
      <c r="IO967" s="27"/>
      <c r="IP967" s="27"/>
      <c r="IQ967" s="27"/>
      <c r="IR967" s="27"/>
      <c r="IS967" s="27"/>
      <c r="IT967" s="27"/>
      <c r="IU967" s="27"/>
      <c r="IV967" s="27"/>
    </row>
    <row r="968" spans="1:256" s="25" customFormat="1" ht="11.25">
      <c r="A968" s="27"/>
      <c r="B968" s="27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27"/>
      <c r="FB968" s="27"/>
      <c r="FC968" s="27"/>
      <c r="FD968" s="27"/>
      <c r="FE968" s="27"/>
      <c r="FF968" s="27"/>
      <c r="FG968" s="27"/>
      <c r="FH968" s="27"/>
      <c r="FI968" s="27"/>
      <c r="FJ968" s="27"/>
      <c r="FK968" s="27"/>
      <c r="FL968" s="27"/>
      <c r="FM968" s="27"/>
      <c r="FN968" s="27"/>
      <c r="FO968" s="27"/>
      <c r="FP968" s="27"/>
      <c r="FQ968" s="27"/>
      <c r="FR968" s="27"/>
      <c r="FS968" s="27"/>
      <c r="FT968" s="27"/>
      <c r="FU968" s="27"/>
      <c r="FV968" s="27"/>
      <c r="FW968" s="27"/>
      <c r="FX968" s="27"/>
      <c r="FY968" s="27"/>
      <c r="FZ968" s="27"/>
      <c r="GA968" s="27"/>
      <c r="GB968" s="27"/>
      <c r="GC968" s="27"/>
      <c r="GD968" s="27"/>
      <c r="GE968" s="27"/>
      <c r="GF968" s="27"/>
      <c r="GG968" s="27"/>
      <c r="GH968" s="27"/>
      <c r="GI968" s="27"/>
      <c r="GJ968" s="27"/>
      <c r="GK968" s="27"/>
      <c r="GL968" s="27"/>
      <c r="GM968" s="27"/>
      <c r="GN968" s="27"/>
      <c r="GO968" s="27"/>
      <c r="GP968" s="27"/>
      <c r="GQ968" s="27"/>
      <c r="GR968" s="27"/>
      <c r="GS968" s="27"/>
      <c r="GT968" s="27"/>
      <c r="GU968" s="27"/>
      <c r="GV968" s="27"/>
      <c r="GW968" s="27"/>
      <c r="GX968" s="27"/>
      <c r="GY968" s="27"/>
      <c r="GZ968" s="27"/>
      <c r="HA968" s="27"/>
      <c r="HB968" s="27"/>
      <c r="HC968" s="27"/>
      <c r="HD968" s="27"/>
      <c r="HE968" s="27"/>
      <c r="HF968" s="27"/>
      <c r="HG968" s="27"/>
      <c r="HH968" s="27"/>
      <c r="HI968" s="27"/>
      <c r="HJ968" s="27"/>
      <c r="HK968" s="27"/>
      <c r="HL968" s="27"/>
      <c r="HM968" s="27"/>
      <c r="HN968" s="27"/>
      <c r="HO968" s="27"/>
      <c r="HP968" s="27"/>
      <c r="HQ968" s="27"/>
      <c r="HR968" s="27"/>
      <c r="HS968" s="27"/>
      <c r="HT968" s="27"/>
      <c r="HU968" s="27"/>
      <c r="HV968" s="27"/>
      <c r="HW968" s="27"/>
      <c r="HX968" s="27"/>
      <c r="HY968" s="27"/>
      <c r="HZ968" s="27"/>
      <c r="IA968" s="27"/>
      <c r="IB968" s="27"/>
      <c r="IC968" s="27"/>
      <c r="ID968" s="27"/>
      <c r="IE968" s="27"/>
      <c r="IF968" s="27"/>
      <c r="IG968" s="27"/>
      <c r="IH968" s="27"/>
      <c r="II968" s="27"/>
      <c r="IJ968" s="27"/>
      <c r="IK968" s="27"/>
      <c r="IL968" s="27"/>
      <c r="IM968" s="27"/>
      <c r="IN968" s="27"/>
      <c r="IO968" s="27"/>
      <c r="IP968" s="27"/>
      <c r="IQ968" s="27"/>
      <c r="IR968" s="27"/>
      <c r="IS968" s="27"/>
      <c r="IT968" s="27"/>
      <c r="IU968" s="27"/>
      <c r="IV968" s="27"/>
    </row>
    <row r="969" spans="1:256" s="25" customFormat="1" ht="11.25">
      <c r="A969" s="27"/>
      <c r="B969" s="27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  <c r="EW969" s="27"/>
      <c r="EX969" s="27"/>
      <c r="EY969" s="27"/>
      <c r="EZ969" s="27"/>
      <c r="FA969" s="27"/>
      <c r="FB969" s="27"/>
      <c r="FC969" s="27"/>
      <c r="FD969" s="27"/>
      <c r="FE969" s="27"/>
      <c r="FF969" s="27"/>
      <c r="FG969" s="27"/>
      <c r="FH969" s="27"/>
      <c r="FI969" s="27"/>
      <c r="FJ969" s="27"/>
      <c r="FK969" s="27"/>
      <c r="FL969" s="27"/>
      <c r="FM969" s="27"/>
      <c r="FN969" s="27"/>
      <c r="FO969" s="27"/>
      <c r="FP969" s="27"/>
      <c r="FQ969" s="27"/>
      <c r="FR969" s="27"/>
      <c r="FS969" s="27"/>
      <c r="FT969" s="27"/>
      <c r="FU969" s="27"/>
      <c r="FV969" s="27"/>
      <c r="FW969" s="27"/>
      <c r="FX969" s="27"/>
      <c r="FY969" s="27"/>
      <c r="FZ969" s="27"/>
      <c r="GA969" s="27"/>
      <c r="GB969" s="27"/>
      <c r="GC969" s="27"/>
      <c r="GD969" s="27"/>
      <c r="GE969" s="27"/>
      <c r="GF969" s="27"/>
      <c r="GG969" s="27"/>
      <c r="GH969" s="27"/>
      <c r="GI969" s="27"/>
      <c r="GJ969" s="27"/>
      <c r="GK969" s="27"/>
      <c r="GL969" s="27"/>
      <c r="GM969" s="27"/>
      <c r="GN969" s="27"/>
      <c r="GO969" s="27"/>
      <c r="GP969" s="27"/>
      <c r="GQ969" s="27"/>
      <c r="GR969" s="27"/>
      <c r="GS969" s="27"/>
      <c r="GT969" s="27"/>
      <c r="GU969" s="27"/>
      <c r="GV969" s="27"/>
      <c r="GW969" s="27"/>
      <c r="GX969" s="27"/>
      <c r="GY969" s="27"/>
      <c r="GZ969" s="27"/>
      <c r="HA969" s="27"/>
      <c r="HB969" s="27"/>
      <c r="HC969" s="27"/>
      <c r="HD969" s="27"/>
      <c r="HE969" s="27"/>
      <c r="HF969" s="27"/>
      <c r="HG969" s="27"/>
      <c r="HH969" s="27"/>
      <c r="HI969" s="27"/>
      <c r="HJ969" s="27"/>
      <c r="HK969" s="27"/>
      <c r="HL969" s="27"/>
      <c r="HM969" s="27"/>
      <c r="HN969" s="27"/>
      <c r="HO969" s="27"/>
      <c r="HP969" s="27"/>
      <c r="HQ969" s="27"/>
      <c r="HR969" s="27"/>
      <c r="HS969" s="27"/>
      <c r="HT969" s="27"/>
      <c r="HU969" s="27"/>
      <c r="HV969" s="27"/>
      <c r="HW969" s="27"/>
      <c r="HX969" s="27"/>
      <c r="HY969" s="27"/>
      <c r="HZ969" s="27"/>
      <c r="IA969" s="27"/>
      <c r="IB969" s="27"/>
      <c r="IC969" s="27"/>
      <c r="ID969" s="27"/>
      <c r="IE969" s="27"/>
      <c r="IF969" s="27"/>
      <c r="IG969" s="27"/>
      <c r="IH969" s="27"/>
      <c r="II969" s="27"/>
      <c r="IJ969" s="27"/>
      <c r="IK969" s="27"/>
      <c r="IL969" s="27"/>
      <c r="IM969" s="27"/>
      <c r="IN969" s="27"/>
      <c r="IO969" s="27"/>
      <c r="IP969" s="27"/>
      <c r="IQ969" s="27"/>
      <c r="IR969" s="27"/>
      <c r="IS969" s="27"/>
      <c r="IT969" s="27"/>
      <c r="IU969" s="27"/>
      <c r="IV969" s="27"/>
    </row>
    <row r="970" spans="1:256" s="25" customFormat="1" ht="11.25">
      <c r="A970" s="27"/>
      <c r="B970" s="27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  <c r="EW970" s="27"/>
      <c r="EX970" s="27"/>
      <c r="EY970" s="27"/>
      <c r="EZ970" s="27"/>
      <c r="FA970" s="27"/>
      <c r="FB970" s="27"/>
      <c r="FC970" s="27"/>
      <c r="FD970" s="27"/>
      <c r="FE970" s="27"/>
      <c r="FF970" s="27"/>
      <c r="FG970" s="27"/>
      <c r="FH970" s="27"/>
      <c r="FI970" s="27"/>
      <c r="FJ970" s="27"/>
      <c r="FK970" s="27"/>
      <c r="FL970" s="27"/>
      <c r="FM970" s="27"/>
      <c r="FN970" s="27"/>
      <c r="FO970" s="27"/>
      <c r="FP970" s="27"/>
      <c r="FQ970" s="27"/>
      <c r="FR970" s="27"/>
      <c r="FS970" s="27"/>
      <c r="FT970" s="27"/>
      <c r="FU970" s="27"/>
      <c r="FV970" s="27"/>
      <c r="FW970" s="27"/>
      <c r="FX970" s="27"/>
      <c r="FY970" s="27"/>
      <c r="FZ970" s="27"/>
      <c r="GA970" s="27"/>
      <c r="GB970" s="27"/>
      <c r="GC970" s="27"/>
      <c r="GD970" s="27"/>
      <c r="GE970" s="27"/>
      <c r="GF970" s="27"/>
      <c r="GG970" s="27"/>
      <c r="GH970" s="27"/>
      <c r="GI970" s="27"/>
      <c r="GJ970" s="27"/>
      <c r="GK970" s="27"/>
      <c r="GL970" s="27"/>
      <c r="GM970" s="27"/>
      <c r="GN970" s="27"/>
      <c r="GO970" s="27"/>
      <c r="GP970" s="27"/>
      <c r="GQ970" s="27"/>
      <c r="GR970" s="27"/>
      <c r="GS970" s="27"/>
      <c r="GT970" s="27"/>
      <c r="GU970" s="27"/>
      <c r="GV970" s="27"/>
      <c r="GW970" s="27"/>
      <c r="GX970" s="27"/>
      <c r="GY970" s="27"/>
      <c r="GZ970" s="27"/>
      <c r="HA970" s="27"/>
      <c r="HB970" s="27"/>
      <c r="HC970" s="27"/>
      <c r="HD970" s="27"/>
      <c r="HE970" s="27"/>
      <c r="HF970" s="27"/>
      <c r="HG970" s="27"/>
      <c r="HH970" s="27"/>
      <c r="HI970" s="27"/>
      <c r="HJ970" s="27"/>
      <c r="HK970" s="27"/>
      <c r="HL970" s="27"/>
      <c r="HM970" s="27"/>
      <c r="HN970" s="27"/>
      <c r="HO970" s="27"/>
      <c r="HP970" s="27"/>
      <c r="HQ970" s="27"/>
      <c r="HR970" s="27"/>
      <c r="HS970" s="27"/>
      <c r="HT970" s="27"/>
      <c r="HU970" s="27"/>
      <c r="HV970" s="27"/>
      <c r="HW970" s="27"/>
      <c r="HX970" s="27"/>
      <c r="HY970" s="27"/>
      <c r="HZ970" s="27"/>
      <c r="IA970" s="27"/>
      <c r="IB970" s="27"/>
      <c r="IC970" s="27"/>
      <c r="ID970" s="27"/>
      <c r="IE970" s="27"/>
      <c r="IF970" s="27"/>
      <c r="IG970" s="27"/>
      <c r="IH970" s="27"/>
      <c r="II970" s="27"/>
      <c r="IJ970" s="27"/>
      <c r="IK970" s="27"/>
      <c r="IL970" s="27"/>
      <c r="IM970" s="27"/>
      <c r="IN970" s="27"/>
      <c r="IO970" s="27"/>
      <c r="IP970" s="27"/>
      <c r="IQ970" s="27"/>
      <c r="IR970" s="27"/>
      <c r="IS970" s="27"/>
      <c r="IT970" s="27"/>
      <c r="IU970" s="27"/>
      <c r="IV970" s="27"/>
    </row>
    <row r="971" spans="1:256" s="25" customFormat="1" ht="11.25">
      <c r="A971" s="27"/>
      <c r="B971" s="27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  <c r="EW971" s="27"/>
      <c r="EX971" s="27"/>
      <c r="EY971" s="27"/>
      <c r="EZ971" s="27"/>
      <c r="FA971" s="27"/>
      <c r="FB971" s="27"/>
      <c r="FC971" s="27"/>
      <c r="FD971" s="27"/>
      <c r="FE971" s="27"/>
      <c r="FF971" s="27"/>
      <c r="FG971" s="27"/>
      <c r="FH971" s="27"/>
      <c r="FI971" s="27"/>
      <c r="FJ971" s="27"/>
      <c r="FK971" s="27"/>
      <c r="FL971" s="27"/>
      <c r="FM971" s="27"/>
      <c r="FN971" s="27"/>
      <c r="FO971" s="27"/>
      <c r="FP971" s="27"/>
      <c r="FQ971" s="27"/>
      <c r="FR971" s="27"/>
      <c r="FS971" s="27"/>
      <c r="FT971" s="27"/>
      <c r="FU971" s="27"/>
      <c r="FV971" s="27"/>
      <c r="FW971" s="27"/>
      <c r="FX971" s="27"/>
      <c r="FY971" s="27"/>
      <c r="FZ971" s="27"/>
      <c r="GA971" s="27"/>
      <c r="GB971" s="27"/>
      <c r="GC971" s="27"/>
      <c r="GD971" s="27"/>
      <c r="GE971" s="27"/>
      <c r="GF971" s="27"/>
      <c r="GG971" s="27"/>
      <c r="GH971" s="27"/>
      <c r="GI971" s="27"/>
      <c r="GJ971" s="27"/>
      <c r="GK971" s="27"/>
      <c r="GL971" s="27"/>
      <c r="GM971" s="27"/>
      <c r="GN971" s="27"/>
      <c r="GO971" s="27"/>
      <c r="GP971" s="27"/>
      <c r="GQ971" s="27"/>
      <c r="GR971" s="27"/>
      <c r="GS971" s="27"/>
      <c r="GT971" s="27"/>
      <c r="GU971" s="27"/>
      <c r="GV971" s="27"/>
      <c r="GW971" s="27"/>
      <c r="GX971" s="27"/>
      <c r="GY971" s="27"/>
      <c r="GZ971" s="27"/>
      <c r="HA971" s="27"/>
      <c r="HB971" s="27"/>
      <c r="HC971" s="27"/>
      <c r="HD971" s="27"/>
      <c r="HE971" s="27"/>
      <c r="HF971" s="27"/>
      <c r="HG971" s="27"/>
      <c r="HH971" s="27"/>
      <c r="HI971" s="27"/>
      <c r="HJ971" s="27"/>
      <c r="HK971" s="27"/>
      <c r="HL971" s="27"/>
      <c r="HM971" s="27"/>
      <c r="HN971" s="27"/>
      <c r="HO971" s="27"/>
      <c r="HP971" s="27"/>
      <c r="HQ971" s="27"/>
      <c r="HR971" s="27"/>
      <c r="HS971" s="27"/>
      <c r="HT971" s="27"/>
      <c r="HU971" s="27"/>
      <c r="HV971" s="27"/>
      <c r="HW971" s="27"/>
      <c r="HX971" s="27"/>
      <c r="HY971" s="27"/>
      <c r="HZ971" s="27"/>
      <c r="IA971" s="27"/>
      <c r="IB971" s="27"/>
      <c r="IC971" s="27"/>
      <c r="ID971" s="27"/>
      <c r="IE971" s="27"/>
      <c r="IF971" s="27"/>
      <c r="IG971" s="27"/>
      <c r="IH971" s="27"/>
      <c r="II971" s="27"/>
      <c r="IJ971" s="27"/>
      <c r="IK971" s="27"/>
      <c r="IL971" s="27"/>
      <c r="IM971" s="27"/>
      <c r="IN971" s="27"/>
      <c r="IO971" s="27"/>
      <c r="IP971" s="27"/>
      <c r="IQ971" s="27"/>
      <c r="IR971" s="27"/>
      <c r="IS971" s="27"/>
      <c r="IT971" s="27"/>
      <c r="IU971" s="27"/>
      <c r="IV971" s="27"/>
    </row>
    <row r="972" spans="1:256" s="25" customFormat="1" ht="11.25">
      <c r="A972" s="27"/>
      <c r="B972" s="27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  <c r="EW972" s="27"/>
      <c r="EX972" s="27"/>
      <c r="EY972" s="27"/>
      <c r="EZ972" s="27"/>
      <c r="FA972" s="27"/>
      <c r="FB972" s="27"/>
      <c r="FC972" s="27"/>
      <c r="FD972" s="27"/>
      <c r="FE972" s="27"/>
      <c r="FF972" s="27"/>
      <c r="FG972" s="27"/>
      <c r="FH972" s="27"/>
      <c r="FI972" s="27"/>
      <c r="FJ972" s="27"/>
      <c r="FK972" s="27"/>
      <c r="FL972" s="27"/>
      <c r="FM972" s="27"/>
      <c r="FN972" s="27"/>
      <c r="FO972" s="27"/>
      <c r="FP972" s="27"/>
      <c r="FQ972" s="27"/>
      <c r="FR972" s="27"/>
      <c r="FS972" s="27"/>
      <c r="FT972" s="27"/>
      <c r="FU972" s="27"/>
      <c r="FV972" s="27"/>
      <c r="FW972" s="27"/>
      <c r="FX972" s="27"/>
      <c r="FY972" s="27"/>
      <c r="FZ972" s="27"/>
      <c r="GA972" s="27"/>
      <c r="GB972" s="27"/>
      <c r="GC972" s="27"/>
      <c r="GD972" s="27"/>
      <c r="GE972" s="27"/>
      <c r="GF972" s="27"/>
      <c r="GG972" s="27"/>
      <c r="GH972" s="27"/>
      <c r="GI972" s="27"/>
      <c r="GJ972" s="27"/>
      <c r="GK972" s="27"/>
      <c r="GL972" s="27"/>
      <c r="GM972" s="27"/>
      <c r="GN972" s="27"/>
      <c r="GO972" s="27"/>
      <c r="GP972" s="27"/>
      <c r="GQ972" s="27"/>
      <c r="GR972" s="27"/>
      <c r="GS972" s="27"/>
      <c r="GT972" s="27"/>
      <c r="GU972" s="27"/>
      <c r="GV972" s="27"/>
      <c r="GW972" s="27"/>
      <c r="GX972" s="27"/>
      <c r="GY972" s="27"/>
      <c r="GZ972" s="27"/>
      <c r="HA972" s="27"/>
      <c r="HB972" s="27"/>
      <c r="HC972" s="27"/>
      <c r="HD972" s="27"/>
      <c r="HE972" s="27"/>
      <c r="HF972" s="27"/>
      <c r="HG972" s="27"/>
      <c r="HH972" s="27"/>
      <c r="HI972" s="27"/>
      <c r="HJ972" s="27"/>
      <c r="HK972" s="27"/>
      <c r="HL972" s="27"/>
      <c r="HM972" s="27"/>
      <c r="HN972" s="27"/>
      <c r="HO972" s="27"/>
      <c r="HP972" s="27"/>
      <c r="HQ972" s="27"/>
      <c r="HR972" s="27"/>
      <c r="HS972" s="27"/>
      <c r="HT972" s="27"/>
      <c r="HU972" s="27"/>
      <c r="HV972" s="27"/>
      <c r="HW972" s="27"/>
      <c r="HX972" s="27"/>
      <c r="HY972" s="27"/>
      <c r="HZ972" s="27"/>
      <c r="IA972" s="27"/>
      <c r="IB972" s="27"/>
      <c r="IC972" s="27"/>
      <c r="ID972" s="27"/>
      <c r="IE972" s="27"/>
      <c r="IF972" s="27"/>
      <c r="IG972" s="27"/>
      <c r="IH972" s="27"/>
      <c r="II972" s="27"/>
      <c r="IJ972" s="27"/>
      <c r="IK972" s="27"/>
      <c r="IL972" s="27"/>
      <c r="IM972" s="27"/>
      <c r="IN972" s="27"/>
      <c r="IO972" s="27"/>
      <c r="IP972" s="27"/>
      <c r="IQ972" s="27"/>
      <c r="IR972" s="27"/>
      <c r="IS972" s="27"/>
      <c r="IT972" s="27"/>
      <c r="IU972" s="27"/>
      <c r="IV972" s="27"/>
    </row>
    <row r="973" spans="1:256" s="25" customFormat="1" ht="11.25">
      <c r="A973" s="27"/>
      <c r="B973" s="27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  <c r="EW973" s="27"/>
      <c r="EX973" s="27"/>
      <c r="EY973" s="27"/>
      <c r="EZ973" s="27"/>
      <c r="FA973" s="27"/>
      <c r="FB973" s="27"/>
      <c r="FC973" s="27"/>
      <c r="FD973" s="27"/>
      <c r="FE973" s="27"/>
      <c r="FF973" s="27"/>
      <c r="FG973" s="27"/>
      <c r="FH973" s="27"/>
      <c r="FI973" s="27"/>
      <c r="FJ973" s="27"/>
      <c r="FK973" s="27"/>
      <c r="FL973" s="27"/>
      <c r="FM973" s="27"/>
      <c r="FN973" s="27"/>
      <c r="FO973" s="27"/>
      <c r="FP973" s="27"/>
      <c r="FQ973" s="27"/>
      <c r="FR973" s="27"/>
      <c r="FS973" s="27"/>
      <c r="FT973" s="27"/>
      <c r="FU973" s="27"/>
      <c r="FV973" s="27"/>
      <c r="FW973" s="27"/>
      <c r="FX973" s="27"/>
      <c r="FY973" s="27"/>
      <c r="FZ973" s="27"/>
      <c r="GA973" s="27"/>
      <c r="GB973" s="27"/>
      <c r="GC973" s="27"/>
      <c r="GD973" s="27"/>
      <c r="GE973" s="27"/>
      <c r="GF973" s="27"/>
      <c r="GG973" s="27"/>
      <c r="GH973" s="27"/>
      <c r="GI973" s="27"/>
      <c r="GJ973" s="27"/>
      <c r="GK973" s="27"/>
      <c r="GL973" s="27"/>
      <c r="GM973" s="27"/>
      <c r="GN973" s="27"/>
      <c r="GO973" s="27"/>
      <c r="GP973" s="27"/>
      <c r="GQ973" s="27"/>
      <c r="GR973" s="27"/>
      <c r="GS973" s="27"/>
      <c r="GT973" s="27"/>
      <c r="GU973" s="27"/>
      <c r="GV973" s="27"/>
      <c r="GW973" s="27"/>
      <c r="GX973" s="27"/>
      <c r="GY973" s="27"/>
      <c r="GZ973" s="27"/>
      <c r="HA973" s="27"/>
      <c r="HB973" s="27"/>
      <c r="HC973" s="27"/>
      <c r="HD973" s="27"/>
      <c r="HE973" s="27"/>
      <c r="HF973" s="27"/>
      <c r="HG973" s="27"/>
      <c r="HH973" s="27"/>
      <c r="HI973" s="27"/>
      <c r="HJ973" s="27"/>
      <c r="HK973" s="27"/>
      <c r="HL973" s="27"/>
      <c r="HM973" s="27"/>
      <c r="HN973" s="27"/>
      <c r="HO973" s="27"/>
      <c r="HP973" s="27"/>
      <c r="HQ973" s="27"/>
      <c r="HR973" s="27"/>
      <c r="HS973" s="27"/>
      <c r="HT973" s="27"/>
      <c r="HU973" s="27"/>
      <c r="HV973" s="27"/>
      <c r="HW973" s="27"/>
      <c r="HX973" s="27"/>
      <c r="HY973" s="27"/>
      <c r="HZ973" s="27"/>
      <c r="IA973" s="27"/>
      <c r="IB973" s="27"/>
      <c r="IC973" s="27"/>
      <c r="ID973" s="27"/>
      <c r="IE973" s="27"/>
      <c r="IF973" s="27"/>
      <c r="IG973" s="27"/>
      <c r="IH973" s="27"/>
      <c r="II973" s="27"/>
      <c r="IJ973" s="27"/>
      <c r="IK973" s="27"/>
      <c r="IL973" s="27"/>
      <c r="IM973" s="27"/>
      <c r="IN973" s="27"/>
      <c r="IO973" s="27"/>
      <c r="IP973" s="27"/>
      <c r="IQ973" s="27"/>
      <c r="IR973" s="27"/>
      <c r="IS973" s="27"/>
      <c r="IT973" s="27"/>
      <c r="IU973" s="27"/>
      <c r="IV973" s="27"/>
    </row>
    <row r="974" spans="1:256" s="25" customFormat="1" ht="11.25">
      <c r="A974" s="27"/>
      <c r="B974" s="27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  <c r="EW974" s="27"/>
      <c r="EX974" s="27"/>
      <c r="EY974" s="27"/>
      <c r="EZ974" s="27"/>
      <c r="FA974" s="27"/>
      <c r="FB974" s="27"/>
      <c r="FC974" s="27"/>
      <c r="FD974" s="27"/>
      <c r="FE974" s="27"/>
      <c r="FF974" s="27"/>
      <c r="FG974" s="27"/>
      <c r="FH974" s="27"/>
      <c r="FI974" s="27"/>
      <c r="FJ974" s="27"/>
      <c r="FK974" s="27"/>
      <c r="FL974" s="27"/>
      <c r="FM974" s="27"/>
      <c r="FN974" s="27"/>
      <c r="FO974" s="27"/>
      <c r="FP974" s="27"/>
      <c r="FQ974" s="27"/>
      <c r="FR974" s="27"/>
      <c r="FS974" s="27"/>
      <c r="FT974" s="27"/>
      <c r="FU974" s="27"/>
      <c r="FV974" s="27"/>
      <c r="FW974" s="27"/>
      <c r="FX974" s="27"/>
      <c r="FY974" s="27"/>
      <c r="FZ974" s="27"/>
      <c r="GA974" s="27"/>
      <c r="GB974" s="27"/>
      <c r="GC974" s="27"/>
      <c r="GD974" s="27"/>
      <c r="GE974" s="27"/>
      <c r="GF974" s="27"/>
      <c r="GG974" s="27"/>
      <c r="GH974" s="27"/>
      <c r="GI974" s="27"/>
      <c r="GJ974" s="27"/>
      <c r="GK974" s="27"/>
      <c r="GL974" s="27"/>
      <c r="GM974" s="27"/>
      <c r="GN974" s="27"/>
      <c r="GO974" s="27"/>
      <c r="GP974" s="27"/>
      <c r="GQ974" s="27"/>
      <c r="GR974" s="27"/>
      <c r="GS974" s="27"/>
      <c r="GT974" s="27"/>
      <c r="GU974" s="27"/>
      <c r="GV974" s="27"/>
      <c r="GW974" s="27"/>
      <c r="GX974" s="27"/>
      <c r="GY974" s="27"/>
      <c r="GZ974" s="27"/>
      <c r="HA974" s="27"/>
      <c r="HB974" s="27"/>
      <c r="HC974" s="27"/>
      <c r="HD974" s="27"/>
      <c r="HE974" s="27"/>
      <c r="HF974" s="27"/>
      <c r="HG974" s="27"/>
      <c r="HH974" s="27"/>
      <c r="HI974" s="27"/>
      <c r="HJ974" s="27"/>
      <c r="HK974" s="27"/>
      <c r="HL974" s="27"/>
      <c r="HM974" s="27"/>
      <c r="HN974" s="27"/>
      <c r="HO974" s="27"/>
      <c r="HP974" s="27"/>
      <c r="HQ974" s="27"/>
      <c r="HR974" s="27"/>
      <c r="HS974" s="27"/>
      <c r="HT974" s="27"/>
      <c r="HU974" s="27"/>
      <c r="HV974" s="27"/>
      <c r="HW974" s="27"/>
      <c r="HX974" s="27"/>
      <c r="HY974" s="27"/>
      <c r="HZ974" s="27"/>
      <c r="IA974" s="27"/>
      <c r="IB974" s="27"/>
      <c r="IC974" s="27"/>
      <c r="ID974" s="27"/>
      <c r="IE974" s="27"/>
      <c r="IF974" s="27"/>
      <c r="IG974" s="27"/>
      <c r="IH974" s="27"/>
      <c r="II974" s="27"/>
      <c r="IJ974" s="27"/>
      <c r="IK974" s="27"/>
      <c r="IL974" s="27"/>
      <c r="IM974" s="27"/>
      <c r="IN974" s="27"/>
      <c r="IO974" s="27"/>
      <c r="IP974" s="27"/>
      <c r="IQ974" s="27"/>
      <c r="IR974" s="27"/>
      <c r="IS974" s="27"/>
      <c r="IT974" s="27"/>
      <c r="IU974" s="27"/>
      <c r="IV974" s="27"/>
    </row>
    <row r="975" spans="1:256" s="25" customFormat="1" ht="11.25">
      <c r="A975" s="27"/>
      <c r="B975" s="27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  <c r="EW975" s="27"/>
      <c r="EX975" s="27"/>
      <c r="EY975" s="27"/>
      <c r="EZ975" s="27"/>
      <c r="FA975" s="27"/>
      <c r="FB975" s="27"/>
      <c r="FC975" s="27"/>
      <c r="FD975" s="27"/>
      <c r="FE975" s="27"/>
      <c r="FF975" s="27"/>
      <c r="FG975" s="27"/>
      <c r="FH975" s="27"/>
      <c r="FI975" s="27"/>
      <c r="FJ975" s="27"/>
      <c r="FK975" s="27"/>
      <c r="FL975" s="27"/>
      <c r="FM975" s="27"/>
      <c r="FN975" s="27"/>
      <c r="FO975" s="27"/>
      <c r="FP975" s="27"/>
      <c r="FQ975" s="27"/>
      <c r="FR975" s="27"/>
      <c r="FS975" s="27"/>
      <c r="FT975" s="27"/>
      <c r="FU975" s="27"/>
      <c r="FV975" s="27"/>
      <c r="FW975" s="27"/>
      <c r="FX975" s="27"/>
      <c r="FY975" s="27"/>
      <c r="FZ975" s="27"/>
      <c r="GA975" s="27"/>
      <c r="GB975" s="27"/>
      <c r="GC975" s="27"/>
      <c r="GD975" s="27"/>
      <c r="GE975" s="27"/>
      <c r="GF975" s="27"/>
      <c r="GG975" s="27"/>
      <c r="GH975" s="27"/>
      <c r="GI975" s="27"/>
      <c r="GJ975" s="27"/>
      <c r="GK975" s="27"/>
      <c r="GL975" s="27"/>
      <c r="GM975" s="27"/>
      <c r="GN975" s="27"/>
      <c r="GO975" s="27"/>
      <c r="GP975" s="27"/>
      <c r="GQ975" s="27"/>
      <c r="GR975" s="27"/>
      <c r="GS975" s="27"/>
      <c r="GT975" s="27"/>
      <c r="GU975" s="27"/>
      <c r="GV975" s="27"/>
      <c r="GW975" s="27"/>
      <c r="GX975" s="27"/>
      <c r="GY975" s="27"/>
      <c r="GZ975" s="27"/>
      <c r="HA975" s="27"/>
      <c r="HB975" s="27"/>
      <c r="HC975" s="27"/>
      <c r="HD975" s="27"/>
      <c r="HE975" s="27"/>
      <c r="HF975" s="27"/>
      <c r="HG975" s="27"/>
      <c r="HH975" s="27"/>
      <c r="HI975" s="27"/>
      <c r="HJ975" s="27"/>
      <c r="HK975" s="27"/>
      <c r="HL975" s="27"/>
      <c r="HM975" s="27"/>
      <c r="HN975" s="27"/>
      <c r="HO975" s="27"/>
      <c r="HP975" s="27"/>
      <c r="HQ975" s="27"/>
      <c r="HR975" s="27"/>
      <c r="HS975" s="27"/>
      <c r="HT975" s="27"/>
      <c r="HU975" s="27"/>
      <c r="HV975" s="27"/>
      <c r="HW975" s="27"/>
      <c r="HX975" s="27"/>
      <c r="HY975" s="27"/>
      <c r="HZ975" s="27"/>
      <c r="IA975" s="27"/>
      <c r="IB975" s="27"/>
      <c r="IC975" s="27"/>
      <c r="ID975" s="27"/>
      <c r="IE975" s="27"/>
      <c r="IF975" s="27"/>
      <c r="IG975" s="27"/>
      <c r="IH975" s="27"/>
      <c r="II975" s="27"/>
      <c r="IJ975" s="27"/>
      <c r="IK975" s="27"/>
      <c r="IL975" s="27"/>
      <c r="IM975" s="27"/>
      <c r="IN975" s="27"/>
      <c r="IO975" s="27"/>
      <c r="IP975" s="27"/>
      <c r="IQ975" s="27"/>
      <c r="IR975" s="27"/>
      <c r="IS975" s="27"/>
      <c r="IT975" s="27"/>
      <c r="IU975" s="27"/>
      <c r="IV975" s="27"/>
    </row>
    <row r="976" spans="1:256" s="25" customFormat="1" ht="11.25">
      <c r="A976" s="27"/>
      <c r="B976" s="27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  <c r="EW976" s="27"/>
      <c r="EX976" s="27"/>
      <c r="EY976" s="27"/>
      <c r="EZ976" s="27"/>
      <c r="FA976" s="27"/>
      <c r="FB976" s="27"/>
      <c r="FC976" s="27"/>
      <c r="FD976" s="27"/>
      <c r="FE976" s="27"/>
      <c r="FF976" s="27"/>
      <c r="FG976" s="27"/>
      <c r="FH976" s="27"/>
      <c r="FI976" s="27"/>
      <c r="FJ976" s="27"/>
      <c r="FK976" s="27"/>
      <c r="FL976" s="27"/>
      <c r="FM976" s="27"/>
      <c r="FN976" s="27"/>
      <c r="FO976" s="27"/>
      <c r="FP976" s="27"/>
      <c r="FQ976" s="27"/>
      <c r="FR976" s="27"/>
      <c r="FS976" s="27"/>
      <c r="FT976" s="27"/>
      <c r="FU976" s="27"/>
      <c r="FV976" s="27"/>
      <c r="FW976" s="27"/>
      <c r="FX976" s="27"/>
      <c r="FY976" s="27"/>
      <c r="FZ976" s="27"/>
      <c r="GA976" s="27"/>
      <c r="GB976" s="27"/>
      <c r="GC976" s="27"/>
      <c r="GD976" s="27"/>
      <c r="GE976" s="27"/>
      <c r="GF976" s="27"/>
      <c r="GG976" s="27"/>
      <c r="GH976" s="27"/>
      <c r="GI976" s="27"/>
      <c r="GJ976" s="27"/>
      <c r="GK976" s="27"/>
      <c r="GL976" s="27"/>
      <c r="GM976" s="27"/>
      <c r="GN976" s="27"/>
      <c r="GO976" s="27"/>
      <c r="GP976" s="27"/>
      <c r="GQ976" s="27"/>
      <c r="GR976" s="27"/>
      <c r="GS976" s="27"/>
      <c r="GT976" s="27"/>
      <c r="GU976" s="27"/>
      <c r="GV976" s="27"/>
      <c r="GW976" s="27"/>
      <c r="GX976" s="27"/>
      <c r="GY976" s="27"/>
      <c r="GZ976" s="27"/>
      <c r="HA976" s="27"/>
      <c r="HB976" s="27"/>
      <c r="HC976" s="27"/>
      <c r="HD976" s="27"/>
      <c r="HE976" s="27"/>
      <c r="HF976" s="27"/>
      <c r="HG976" s="27"/>
      <c r="HH976" s="27"/>
      <c r="HI976" s="27"/>
      <c r="HJ976" s="27"/>
      <c r="HK976" s="27"/>
      <c r="HL976" s="27"/>
      <c r="HM976" s="27"/>
      <c r="HN976" s="27"/>
      <c r="HO976" s="27"/>
      <c r="HP976" s="27"/>
      <c r="HQ976" s="27"/>
      <c r="HR976" s="27"/>
      <c r="HS976" s="27"/>
      <c r="HT976" s="27"/>
      <c r="HU976" s="27"/>
      <c r="HV976" s="27"/>
      <c r="HW976" s="27"/>
      <c r="HX976" s="27"/>
      <c r="HY976" s="27"/>
      <c r="HZ976" s="27"/>
      <c r="IA976" s="27"/>
      <c r="IB976" s="27"/>
      <c r="IC976" s="27"/>
      <c r="ID976" s="27"/>
      <c r="IE976" s="27"/>
      <c r="IF976" s="27"/>
      <c r="IG976" s="27"/>
      <c r="IH976" s="27"/>
      <c r="II976" s="27"/>
      <c r="IJ976" s="27"/>
      <c r="IK976" s="27"/>
      <c r="IL976" s="27"/>
      <c r="IM976" s="27"/>
      <c r="IN976" s="27"/>
      <c r="IO976" s="27"/>
      <c r="IP976" s="27"/>
      <c r="IQ976" s="27"/>
      <c r="IR976" s="27"/>
      <c r="IS976" s="27"/>
      <c r="IT976" s="27"/>
      <c r="IU976" s="27"/>
      <c r="IV976" s="27"/>
    </row>
    <row r="977" spans="1:256" s="25" customFormat="1" ht="11.25">
      <c r="A977" s="27"/>
      <c r="B977" s="27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  <c r="EW977" s="27"/>
      <c r="EX977" s="27"/>
      <c r="EY977" s="27"/>
      <c r="EZ977" s="27"/>
      <c r="FA977" s="27"/>
      <c r="FB977" s="27"/>
      <c r="FC977" s="27"/>
      <c r="FD977" s="27"/>
      <c r="FE977" s="27"/>
      <c r="FF977" s="27"/>
      <c r="FG977" s="27"/>
      <c r="FH977" s="27"/>
      <c r="FI977" s="27"/>
      <c r="FJ977" s="27"/>
      <c r="FK977" s="27"/>
      <c r="FL977" s="27"/>
      <c r="FM977" s="27"/>
      <c r="FN977" s="27"/>
      <c r="FO977" s="27"/>
      <c r="FP977" s="27"/>
      <c r="FQ977" s="27"/>
      <c r="FR977" s="27"/>
      <c r="FS977" s="27"/>
      <c r="FT977" s="27"/>
      <c r="FU977" s="27"/>
      <c r="FV977" s="27"/>
      <c r="FW977" s="27"/>
      <c r="FX977" s="27"/>
      <c r="FY977" s="27"/>
      <c r="FZ977" s="27"/>
      <c r="GA977" s="27"/>
      <c r="GB977" s="27"/>
      <c r="GC977" s="27"/>
      <c r="GD977" s="27"/>
      <c r="GE977" s="27"/>
      <c r="GF977" s="27"/>
      <c r="GG977" s="27"/>
      <c r="GH977" s="27"/>
      <c r="GI977" s="27"/>
      <c r="GJ977" s="27"/>
      <c r="GK977" s="27"/>
      <c r="GL977" s="27"/>
      <c r="GM977" s="27"/>
      <c r="GN977" s="27"/>
      <c r="GO977" s="27"/>
      <c r="GP977" s="27"/>
      <c r="GQ977" s="27"/>
      <c r="GR977" s="27"/>
      <c r="GS977" s="27"/>
      <c r="GT977" s="27"/>
      <c r="GU977" s="27"/>
      <c r="GV977" s="27"/>
      <c r="GW977" s="27"/>
      <c r="GX977" s="27"/>
      <c r="GY977" s="27"/>
      <c r="GZ977" s="27"/>
      <c r="HA977" s="27"/>
      <c r="HB977" s="27"/>
      <c r="HC977" s="27"/>
      <c r="HD977" s="27"/>
      <c r="HE977" s="27"/>
      <c r="HF977" s="27"/>
      <c r="HG977" s="27"/>
      <c r="HH977" s="27"/>
      <c r="HI977" s="27"/>
      <c r="HJ977" s="27"/>
      <c r="HK977" s="27"/>
      <c r="HL977" s="27"/>
      <c r="HM977" s="27"/>
      <c r="HN977" s="27"/>
      <c r="HO977" s="27"/>
      <c r="HP977" s="27"/>
      <c r="HQ977" s="27"/>
      <c r="HR977" s="27"/>
      <c r="HS977" s="27"/>
      <c r="HT977" s="27"/>
      <c r="HU977" s="27"/>
      <c r="HV977" s="27"/>
      <c r="HW977" s="27"/>
      <c r="HX977" s="27"/>
      <c r="HY977" s="27"/>
      <c r="HZ977" s="27"/>
      <c r="IA977" s="27"/>
      <c r="IB977" s="27"/>
      <c r="IC977" s="27"/>
      <c r="ID977" s="27"/>
      <c r="IE977" s="27"/>
      <c r="IF977" s="27"/>
      <c r="IG977" s="27"/>
      <c r="IH977" s="27"/>
      <c r="II977" s="27"/>
      <c r="IJ977" s="27"/>
      <c r="IK977" s="27"/>
      <c r="IL977" s="27"/>
      <c r="IM977" s="27"/>
      <c r="IN977" s="27"/>
      <c r="IO977" s="27"/>
      <c r="IP977" s="27"/>
      <c r="IQ977" s="27"/>
      <c r="IR977" s="27"/>
      <c r="IS977" s="27"/>
      <c r="IT977" s="27"/>
      <c r="IU977" s="27"/>
      <c r="IV977" s="27"/>
    </row>
    <row r="978" spans="1:256" s="25" customFormat="1" ht="11.25">
      <c r="A978" s="27"/>
      <c r="B978" s="27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  <c r="EW978" s="27"/>
      <c r="EX978" s="27"/>
      <c r="EY978" s="27"/>
      <c r="EZ978" s="27"/>
      <c r="FA978" s="27"/>
      <c r="FB978" s="27"/>
      <c r="FC978" s="27"/>
      <c r="FD978" s="27"/>
      <c r="FE978" s="27"/>
      <c r="FF978" s="27"/>
      <c r="FG978" s="27"/>
      <c r="FH978" s="27"/>
      <c r="FI978" s="27"/>
      <c r="FJ978" s="27"/>
      <c r="FK978" s="27"/>
      <c r="FL978" s="27"/>
      <c r="FM978" s="27"/>
      <c r="FN978" s="27"/>
      <c r="FO978" s="27"/>
      <c r="FP978" s="27"/>
      <c r="FQ978" s="27"/>
      <c r="FR978" s="27"/>
      <c r="FS978" s="27"/>
      <c r="FT978" s="27"/>
      <c r="FU978" s="27"/>
      <c r="FV978" s="27"/>
      <c r="FW978" s="27"/>
      <c r="FX978" s="27"/>
      <c r="FY978" s="27"/>
      <c r="FZ978" s="27"/>
      <c r="GA978" s="27"/>
      <c r="GB978" s="27"/>
      <c r="GC978" s="27"/>
      <c r="GD978" s="27"/>
      <c r="GE978" s="27"/>
      <c r="GF978" s="27"/>
      <c r="GG978" s="27"/>
      <c r="GH978" s="27"/>
      <c r="GI978" s="27"/>
      <c r="GJ978" s="27"/>
      <c r="GK978" s="27"/>
      <c r="GL978" s="27"/>
      <c r="GM978" s="27"/>
      <c r="GN978" s="27"/>
      <c r="GO978" s="27"/>
      <c r="GP978" s="27"/>
      <c r="GQ978" s="27"/>
      <c r="GR978" s="27"/>
      <c r="GS978" s="27"/>
      <c r="GT978" s="27"/>
      <c r="GU978" s="27"/>
      <c r="GV978" s="27"/>
      <c r="GW978" s="27"/>
      <c r="GX978" s="27"/>
      <c r="GY978" s="27"/>
      <c r="GZ978" s="27"/>
      <c r="HA978" s="27"/>
      <c r="HB978" s="27"/>
      <c r="HC978" s="27"/>
      <c r="HD978" s="27"/>
      <c r="HE978" s="27"/>
      <c r="HF978" s="27"/>
      <c r="HG978" s="27"/>
      <c r="HH978" s="27"/>
      <c r="HI978" s="27"/>
      <c r="HJ978" s="27"/>
      <c r="HK978" s="27"/>
      <c r="HL978" s="27"/>
      <c r="HM978" s="27"/>
      <c r="HN978" s="27"/>
      <c r="HO978" s="27"/>
      <c r="HP978" s="27"/>
      <c r="HQ978" s="27"/>
      <c r="HR978" s="27"/>
      <c r="HS978" s="27"/>
      <c r="HT978" s="27"/>
      <c r="HU978" s="27"/>
      <c r="HV978" s="27"/>
      <c r="HW978" s="27"/>
      <c r="HX978" s="27"/>
      <c r="HY978" s="27"/>
      <c r="HZ978" s="27"/>
      <c r="IA978" s="27"/>
      <c r="IB978" s="27"/>
      <c r="IC978" s="27"/>
      <c r="ID978" s="27"/>
      <c r="IE978" s="27"/>
      <c r="IF978" s="27"/>
      <c r="IG978" s="27"/>
      <c r="IH978" s="27"/>
      <c r="II978" s="27"/>
      <c r="IJ978" s="27"/>
      <c r="IK978" s="27"/>
      <c r="IL978" s="27"/>
      <c r="IM978" s="27"/>
      <c r="IN978" s="27"/>
      <c r="IO978" s="27"/>
      <c r="IP978" s="27"/>
      <c r="IQ978" s="27"/>
      <c r="IR978" s="27"/>
      <c r="IS978" s="27"/>
      <c r="IT978" s="27"/>
      <c r="IU978" s="27"/>
      <c r="IV978" s="27"/>
    </row>
    <row r="979" spans="1:256" s="25" customFormat="1" ht="11.25">
      <c r="A979" s="27"/>
      <c r="B979" s="27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27"/>
      <c r="FB979" s="27"/>
      <c r="FC979" s="27"/>
      <c r="FD979" s="27"/>
      <c r="FE979" s="27"/>
      <c r="FF979" s="27"/>
      <c r="FG979" s="27"/>
      <c r="FH979" s="27"/>
      <c r="FI979" s="27"/>
      <c r="FJ979" s="27"/>
      <c r="FK979" s="27"/>
      <c r="FL979" s="27"/>
      <c r="FM979" s="27"/>
      <c r="FN979" s="27"/>
      <c r="FO979" s="27"/>
      <c r="FP979" s="27"/>
      <c r="FQ979" s="27"/>
      <c r="FR979" s="27"/>
      <c r="FS979" s="27"/>
      <c r="FT979" s="27"/>
      <c r="FU979" s="27"/>
      <c r="FV979" s="27"/>
      <c r="FW979" s="27"/>
      <c r="FX979" s="27"/>
      <c r="FY979" s="27"/>
      <c r="FZ979" s="27"/>
      <c r="GA979" s="27"/>
      <c r="GB979" s="27"/>
      <c r="GC979" s="27"/>
      <c r="GD979" s="27"/>
      <c r="GE979" s="27"/>
      <c r="GF979" s="27"/>
      <c r="GG979" s="27"/>
      <c r="GH979" s="27"/>
      <c r="GI979" s="27"/>
      <c r="GJ979" s="27"/>
      <c r="GK979" s="27"/>
      <c r="GL979" s="27"/>
      <c r="GM979" s="27"/>
      <c r="GN979" s="27"/>
      <c r="GO979" s="27"/>
      <c r="GP979" s="27"/>
      <c r="GQ979" s="27"/>
      <c r="GR979" s="27"/>
      <c r="GS979" s="27"/>
      <c r="GT979" s="27"/>
      <c r="GU979" s="27"/>
      <c r="GV979" s="27"/>
      <c r="GW979" s="27"/>
      <c r="GX979" s="27"/>
      <c r="GY979" s="27"/>
      <c r="GZ979" s="27"/>
      <c r="HA979" s="27"/>
      <c r="HB979" s="27"/>
      <c r="HC979" s="27"/>
      <c r="HD979" s="27"/>
      <c r="HE979" s="27"/>
      <c r="HF979" s="27"/>
      <c r="HG979" s="27"/>
      <c r="HH979" s="27"/>
      <c r="HI979" s="27"/>
      <c r="HJ979" s="27"/>
      <c r="HK979" s="27"/>
      <c r="HL979" s="27"/>
      <c r="HM979" s="27"/>
      <c r="HN979" s="27"/>
      <c r="HO979" s="27"/>
      <c r="HP979" s="27"/>
      <c r="HQ979" s="27"/>
      <c r="HR979" s="27"/>
      <c r="HS979" s="27"/>
      <c r="HT979" s="27"/>
      <c r="HU979" s="27"/>
      <c r="HV979" s="27"/>
      <c r="HW979" s="27"/>
      <c r="HX979" s="27"/>
      <c r="HY979" s="27"/>
      <c r="HZ979" s="27"/>
      <c r="IA979" s="27"/>
      <c r="IB979" s="27"/>
      <c r="IC979" s="27"/>
      <c r="ID979" s="27"/>
      <c r="IE979" s="27"/>
      <c r="IF979" s="27"/>
      <c r="IG979" s="27"/>
      <c r="IH979" s="27"/>
      <c r="II979" s="27"/>
      <c r="IJ979" s="27"/>
      <c r="IK979" s="27"/>
      <c r="IL979" s="27"/>
      <c r="IM979" s="27"/>
      <c r="IN979" s="27"/>
      <c r="IO979" s="27"/>
      <c r="IP979" s="27"/>
      <c r="IQ979" s="27"/>
      <c r="IR979" s="27"/>
      <c r="IS979" s="27"/>
      <c r="IT979" s="27"/>
      <c r="IU979" s="27"/>
      <c r="IV979" s="27"/>
    </row>
    <row r="980" spans="1:256" s="25" customFormat="1" ht="11.25">
      <c r="A980" s="27"/>
      <c r="B980" s="27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  <c r="EW980" s="27"/>
      <c r="EX980" s="27"/>
      <c r="EY980" s="27"/>
      <c r="EZ980" s="27"/>
      <c r="FA980" s="27"/>
      <c r="FB980" s="27"/>
      <c r="FC980" s="27"/>
      <c r="FD980" s="27"/>
      <c r="FE980" s="27"/>
      <c r="FF980" s="27"/>
      <c r="FG980" s="27"/>
      <c r="FH980" s="27"/>
      <c r="FI980" s="27"/>
      <c r="FJ980" s="27"/>
      <c r="FK980" s="27"/>
      <c r="FL980" s="27"/>
      <c r="FM980" s="27"/>
      <c r="FN980" s="27"/>
      <c r="FO980" s="27"/>
      <c r="FP980" s="27"/>
      <c r="FQ980" s="27"/>
      <c r="FR980" s="27"/>
      <c r="FS980" s="27"/>
      <c r="FT980" s="27"/>
      <c r="FU980" s="27"/>
      <c r="FV980" s="27"/>
      <c r="FW980" s="27"/>
      <c r="FX980" s="27"/>
      <c r="FY980" s="27"/>
      <c r="FZ980" s="27"/>
      <c r="GA980" s="27"/>
      <c r="GB980" s="27"/>
      <c r="GC980" s="27"/>
      <c r="GD980" s="27"/>
      <c r="GE980" s="27"/>
      <c r="GF980" s="27"/>
      <c r="GG980" s="27"/>
      <c r="GH980" s="27"/>
      <c r="GI980" s="27"/>
      <c r="GJ980" s="27"/>
      <c r="GK980" s="27"/>
      <c r="GL980" s="27"/>
      <c r="GM980" s="27"/>
      <c r="GN980" s="27"/>
      <c r="GO980" s="27"/>
      <c r="GP980" s="27"/>
      <c r="GQ980" s="27"/>
      <c r="GR980" s="27"/>
      <c r="GS980" s="27"/>
      <c r="GT980" s="27"/>
      <c r="GU980" s="27"/>
      <c r="GV980" s="27"/>
      <c r="GW980" s="27"/>
      <c r="GX980" s="27"/>
      <c r="GY980" s="27"/>
      <c r="GZ980" s="27"/>
      <c r="HA980" s="27"/>
      <c r="HB980" s="27"/>
      <c r="HC980" s="27"/>
      <c r="HD980" s="27"/>
      <c r="HE980" s="27"/>
      <c r="HF980" s="27"/>
      <c r="HG980" s="27"/>
      <c r="HH980" s="27"/>
      <c r="HI980" s="27"/>
      <c r="HJ980" s="27"/>
      <c r="HK980" s="27"/>
      <c r="HL980" s="27"/>
      <c r="HM980" s="27"/>
      <c r="HN980" s="27"/>
      <c r="HO980" s="27"/>
      <c r="HP980" s="27"/>
      <c r="HQ980" s="27"/>
      <c r="HR980" s="27"/>
      <c r="HS980" s="27"/>
      <c r="HT980" s="27"/>
      <c r="HU980" s="27"/>
      <c r="HV980" s="27"/>
      <c r="HW980" s="27"/>
      <c r="HX980" s="27"/>
      <c r="HY980" s="27"/>
      <c r="HZ980" s="27"/>
      <c r="IA980" s="27"/>
      <c r="IB980" s="27"/>
      <c r="IC980" s="27"/>
      <c r="ID980" s="27"/>
      <c r="IE980" s="27"/>
      <c r="IF980" s="27"/>
      <c r="IG980" s="27"/>
      <c r="IH980" s="27"/>
      <c r="II980" s="27"/>
      <c r="IJ980" s="27"/>
      <c r="IK980" s="27"/>
      <c r="IL980" s="27"/>
      <c r="IM980" s="27"/>
      <c r="IN980" s="27"/>
      <c r="IO980" s="27"/>
      <c r="IP980" s="27"/>
      <c r="IQ980" s="27"/>
      <c r="IR980" s="27"/>
      <c r="IS980" s="27"/>
      <c r="IT980" s="27"/>
      <c r="IU980" s="27"/>
      <c r="IV980" s="27"/>
    </row>
    <row r="981" spans="1:256" s="25" customFormat="1" ht="11.25">
      <c r="A981" s="27"/>
      <c r="B981" s="27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  <c r="EW981" s="27"/>
      <c r="EX981" s="27"/>
      <c r="EY981" s="27"/>
      <c r="EZ981" s="27"/>
      <c r="FA981" s="27"/>
      <c r="FB981" s="27"/>
      <c r="FC981" s="27"/>
      <c r="FD981" s="27"/>
      <c r="FE981" s="27"/>
      <c r="FF981" s="27"/>
      <c r="FG981" s="27"/>
      <c r="FH981" s="27"/>
      <c r="FI981" s="27"/>
      <c r="FJ981" s="27"/>
      <c r="FK981" s="27"/>
      <c r="FL981" s="27"/>
      <c r="FM981" s="27"/>
      <c r="FN981" s="27"/>
      <c r="FO981" s="27"/>
      <c r="FP981" s="27"/>
      <c r="FQ981" s="27"/>
      <c r="FR981" s="27"/>
      <c r="FS981" s="27"/>
      <c r="FT981" s="27"/>
      <c r="FU981" s="27"/>
      <c r="FV981" s="27"/>
      <c r="FW981" s="27"/>
      <c r="FX981" s="27"/>
      <c r="FY981" s="27"/>
      <c r="FZ981" s="27"/>
      <c r="GA981" s="27"/>
      <c r="GB981" s="27"/>
      <c r="GC981" s="27"/>
      <c r="GD981" s="27"/>
      <c r="GE981" s="27"/>
      <c r="GF981" s="27"/>
      <c r="GG981" s="27"/>
      <c r="GH981" s="27"/>
      <c r="GI981" s="27"/>
      <c r="GJ981" s="27"/>
      <c r="GK981" s="27"/>
      <c r="GL981" s="27"/>
      <c r="GM981" s="27"/>
      <c r="GN981" s="27"/>
      <c r="GO981" s="27"/>
      <c r="GP981" s="27"/>
      <c r="GQ981" s="27"/>
      <c r="GR981" s="27"/>
      <c r="GS981" s="27"/>
      <c r="GT981" s="27"/>
      <c r="GU981" s="27"/>
      <c r="GV981" s="27"/>
      <c r="GW981" s="27"/>
      <c r="GX981" s="27"/>
      <c r="GY981" s="27"/>
      <c r="GZ981" s="27"/>
      <c r="HA981" s="27"/>
      <c r="HB981" s="27"/>
      <c r="HC981" s="27"/>
      <c r="HD981" s="27"/>
      <c r="HE981" s="27"/>
      <c r="HF981" s="27"/>
      <c r="HG981" s="27"/>
      <c r="HH981" s="27"/>
      <c r="HI981" s="27"/>
      <c r="HJ981" s="27"/>
      <c r="HK981" s="27"/>
      <c r="HL981" s="27"/>
      <c r="HM981" s="27"/>
      <c r="HN981" s="27"/>
      <c r="HO981" s="27"/>
      <c r="HP981" s="27"/>
      <c r="HQ981" s="27"/>
      <c r="HR981" s="27"/>
      <c r="HS981" s="27"/>
      <c r="HT981" s="27"/>
      <c r="HU981" s="27"/>
      <c r="HV981" s="27"/>
      <c r="HW981" s="27"/>
      <c r="HX981" s="27"/>
      <c r="HY981" s="27"/>
      <c r="HZ981" s="27"/>
      <c r="IA981" s="27"/>
      <c r="IB981" s="27"/>
      <c r="IC981" s="27"/>
      <c r="ID981" s="27"/>
      <c r="IE981" s="27"/>
      <c r="IF981" s="27"/>
      <c r="IG981" s="27"/>
      <c r="IH981" s="27"/>
      <c r="II981" s="27"/>
      <c r="IJ981" s="27"/>
      <c r="IK981" s="27"/>
      <c r="IL981" s="27"/>
      <c r="IM981" s="27"/>
      <c r="IN981" s="27"/>
      <c r="IO981" s="27"/>
      <c r="IP981" s="27"/>
      <c r="IQ981" s="27"/>
      <c r="IR981" s="27"/>
      <c r="IS981" s="27"/>
      <c r="IT981" s="27"/>
      <c r="IU981" s="27"/>
      <c r="IV981" s="27"/>
    </row>
    <row r="982" spans="1:256" s="25" customFormat="1" ht="11.25">
      <c r="A982" s="27"/>
      <c r="B982" s="27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  <c r="EW982" s="27"/>
      <c r="EX982" s="27"/>
      <c r="EY982" s="27"/>
      <c r="EZ982" s="27"/>
      <c r="FA982" s="27"/>
      <c r="FB982" s="27"/>
      <c r="FC982" s="27"/>
      <c r="FD982" s="27"/>
      <c r="FE982" s="27"/>
      <c r="FF982" s="27"/>
      <c r="FG982" s="27"/>
      <c r="FH982" s="27"/>
      <c r="FI982" s="27"/>
      <c r="FJ982" s="27"/>
      <c r="FK982" s="27"/>
      <c r="FL982" s="27"/>
      <c r="FM982" s="27"/>
      <c r="FN982" s="27"/>
      <c r="FO982" s="27"/>
      <c r="FP982" s="27"/>
      <c r="FQ982" s="27"/>
      <c r="FR982" s="27"/>
      <c r="FS982" s="27"/>
      <c r="FT982" s="27"/>
      <c r="FU982" s="27"/>
      <c r="FV982" s="27"/>
      <c r="FW982" s="27"/>
      <c r="FX982" s="27"/>
      <c r="FY982" s="27"/>
      <c r="FZ982" s="27"/>
      <c r="GA982" s="27"/>
      <c r="GB982" s="27"/>
      <c r="GC982" s="27"/>
      <c r="GD982" s="27"/>
      <c r="GE982" s="27"/>
      <c r="GF982" s="27"/>
      <c r="GG982" s="27"/>
      <c r="GH982" s="27"/>
      <c r="GI982" s="27"/>
      <c r="GJ982" s="27"/>
      <c r="GK982" s="27"/>
      <c r="GL982" s="27"/>
      <c r="GM982" s="27"/>
      <c r="GN982" s="27"/>
      <c r="GO982" s="27"/>
      <c r="GP982" s="27"/>
      <c r="GQ982" s="27"/>
      <c r="GR982" s="27"/>
      <c r="GS982" s="27"/>
      <c r="GT982" s="27"/>
      <c r="GU982" s="27"/>
      <c r="GV982" s="27"/>
      <c r="GW982" s="27"/>
      <c r="GX982" s="27"/>
      <c r="GY982" s="27"/>
      <c r="GZ982" s="27"/>
      <c r="HA982" s="27"/>
      <c r="HB982" s="27"/>
      <c r="HC982" s="27"/>
      <c r="HD982" s="27"/>
      <c r="HE982" s="27"/>
      <c r="HF982" s="27"/>
      <c r="HG982" s="27"/>
      <c r="HH982" s="27"/>
      <c r="HI982" s="27"/>
      <c r="HJ982" s="27"/>
      <c r="HK982" s="27"/>
      <c r="HL982" s="27"/>
      <c r="HM982" s="27"/>
      <c r="HN982" s="27"/>
      <c r="HO982" s="27"/>
      <c r="HP982" s="27"/>
      <c r="HQ982" s="27"/>
      <c r="HR982" s="27"/>
      <c r="HS982" s="27"/>
      <c r="HT982" s="27"/>
      <c r="HU982" s="27"/>
      <c r="HV982" s="27"/>
      <c r="HW982" s="27"/>
      <c r="HX982" s="27"/>
      <c r="HY982" s="27"/>
      <c r="HZ982" s="27"/>
      <c r="IA982" s="27"/>
      <c r="IB982" s="27"/>
      <c r="IC982" s="27"/>
      <c r="ID982" s="27"/>
      <c r="IE982" s="27"/>
      <c r="IF982" s="27"/>
      <c r="IG982" s="27"/>
      <c r="IH982" s="27"/>
      <c r="II982" s="27"/>
      <c r="IJ982" s="27"/>
      <c r="IK982" s="27"/>
      <c r="IL982" s="27"/>
      <c r="IM982" s="27"/>
      <c r="IN982" s="27"/>
      <c r="IO982" s="27"/>
      <c r="IP982" s="27"/>
      <c r="IQ982" s="27"/>
      <c r="IR982" s="27"/>
      <c r="IS982" s="27"/>
      <c r="IT982" s="27"/>
      <c r="IU982" s="27"/>
      <c r="IV982" s="27"/>
    </row>
    <row r="983" spans="1:256" s="25" customFormat="1" ht="11.25">
      <c r="A983" s="27"/>
      <c r="B983" s="27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  <c r="EW983" s="27"/>
      <c r="EX983" s="27"/>
      <c r="EY983" s="27"/>
      <c r="EZ983" s="27"/>
      <c r="FA983" s="27"/>
      <c r="FB983" s="27"/>
      <c r="FC983" s="27"/>
      <c r="FD983" s="27"/>
      <c r="FE983" s="27"/>
      <c r="FF983" s="27"/>
      <c r="FG983" s="27"/>
      <c r="FH983" s="27"/>
      <c r="FI983" s="27"/>
      <c r="FJ983" s="27"/>
      <c r="FK983" s="27"/>
      <c r="FL983" s="27"/>
      <c r="FM983" s="27"/>
      <c r="FN983" s="27"/>
      <c r="FO983" s="27"/>
      <c r="FP983" s="27"/>
      <c r="FQ983" s="27"/>
      <c r="FR983" s="27"/>
      <c r="FS983" s="27"/>
      <c r="FT983" s="27"/>
      <c r="FU983" s="27"/>
      <c r="FV983" s="27"/>
      <c r="FW983" s="27"/>
      <c r="FX983" s="27"/>
      <c r="FY983" s="27"/>
      <c r="FZ983" s="27"/>
      <c r="GA983" s="27"/>
      <c r="GB983" s="27"/>
      <c r="GC983" s="27"/>
      <c r="GD983" s="27"/>
      <c r="GE983" s="27"/>
      <c r="GF983" s="27"/>
      <c r="GG983" s="27"/>
      <c r="GH983" s="27"/>
      <c r="GI983" s="27"/>
      <c r="GJ983" s="27"/>
      <c r="GK983" s="27"/>
      <c r="GL983" s="27"/>
      <c r="GM983" s="27"/>
      <c r="GN983" s="27"/>
      <c r="GO983" s="27"/>
      <c r="GP983" s="27"/>
      <c r="GQ983" s="27"/>
      <c r="GR983" s="27"/>
      <c r="GS983" s="27"/>
      <c r="GT983" s="27"/>
      <c r="GU983" s="27"/>
      <c r="GV983" s="27"/>
      <c r="GW983" s="27"/>
      <c r="GX983" s="27"/>
      <c r="GY983" s="27"/>
      <c r="GZ983" s="27"/>
      <c r="HA983" s="27"/>
      <c r="HB983" s="27"/>
      <c r="HC983" s="27"/>
      <c r="HD983" s="27"/>
      <c r="HE983" s="27"/>
      <c r="HF983" s="27"/>
      <c r="HG983" s="27"/>
      <c r="HH983" s="27"/>
      <c r="HI983" s="27"/>
      <c r="HJ983" s="27"/>
      <c r="HK983" s="27"/>
      <c r="HL983" s="27"/>
      <c r="HM983" s="27"/>
      <c r="HN983" s="27"/>
      <c r="HO983" s="27"/>
      <c r="HP983" s="27"/>
      <c r="HQ983" s="27"/>
      <c r="HR983" s="27"/>
      <c r="HS983" s="27"/>
      <c r="HT983" s="27"/>
      <c r="HU983" s="27"/>
      <c r="HV983" s="27"/>
      <c r="HW983" s="27"/>
      <c r="HX983" s="27"/>
      <c r="HY983" s="27"/>
      <c r="HZ983" s="27"/>
      <c r="IA983" s="27"/>
      <c r="IB983" s="27"/>
      <c r="IC983" s="27"/>
      <c r="ID983" s="27"/>
      <c r="IE983" s="27"/>
      <c r="IF983" s="27"/>
      <c r="IG983" s="27"/>
      <c r="IH983" s="27"/>
      <c r="II983" s="27"/>
      <c r="IJ983" s="27"/>
      <c r="IK983" s="27"/>
      <c r="IL983" s="27"/>
      <c r="IM983" s="27"/>
      <c r="IN983" s="27"/>
      <c r="IO983" s="27"/>
      <c r="IP983" s="27"/>
      <c r="IQ983" s="27"/>
      <c r="IR983" s="27"/>
      <c r="IS983" s="27"/>
      <c r="IT983" s="27"/>
      <c r="IU983" s="27"/>
      <c r="IV983" s="27"/>
    </row>
    <row r="984" spans="1:256" s="25" customFormat="1" ht="11.25">
      <c r="A984" s="27"/>
      <c r="B984" s="27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  <c r="EW984" s="27"/>
      <c r="EX984" s="27"/>
      <c r="EY984" s="27"/>
      <c r="EZ984" s="27"/>
      <c r="FA984" s="27"/>
      <c r="FB984" s="27"/>
      <c r="FC984" s="27"/>
      <c r="FD984" s="27"/>
      <c r="FE984" s="27"/>
      <c r="FF984" s="27"/>
      <c r="FG984" s="27"/>
      <c r="FH984" s="27"/>
      <c r="FI984" s="27"/>
      <c r="FJ984" s="27"/>
      <c r="FK984" s="27"/>
      <c r="FL984" s="27"/>
      <c r="FM984" s="27"/>
      <c r="FN984" s="27"/>
      <c r="FO984" s="27"/>
      <c r="FP984" s="27"/>
      <c r="FQ984" s="27"/>
      <c r="FR984" s="27"/>
      <c r="FS984" s="27"/>
      <c r="FT984" s="27"/>
      <c r="FU984" s="27"/>
      <c r="FV984" s="27"/>
      <c r="FW984" s="27"/>
      <c r="FX984" s="27"/>
      <c r="FY984" s="27"/>
      <c r="FZ984" s="27"/>
      <c r="GA984" s="27"/>
      <c r="GB984" s="27"/>
      <c r="GC984" s="27"/>
      <c r="GD984" s="27"/>
      <c r="GE984" s="27"/>
      <c r="GF984" s="27"/>
      <c r="GG984" s="27"/>
      <c r="GH984" s="27"/>
      <c r="GI984" s="27"/>
      <c r="GJ984" s="27"/>
      <c r="GK984" s="27"/>
      <c r="GL984" s="27"/>
      <c r="GM984" s="27"/>
      <c r="GN984" s="27"/>
      <c r="GO984" s="27"/>
      <c r="GP984" s="27"/>
      <c r="GQ984" s="27"/>
      <c r="GR984" s="27"/>
      <c r="GS984" s="27"/>
      <c r="GT984" s="27"/>
      <c r="GU984" s="27"/>
      <c r="GV984" s="27"/>
      <c r="GW984" s="27"/>
      <c r="GX984" s="27"/>
      <c r="GY984" s="27"/>
      <c r="GZ984" s="27"/>
      <c r="HA984" s="27"/>
      <c r="HB984" s="27"/>
      <c r="HC984" s="27"/>
      <c r="HD984" s="27"/>
      <c r="HE984" s="27"/>
      <c r="HF984" s="27"/>
      <c r="HG984" s="27"/>
      <c r="HH984" s="27"/>
      <c r="HI984" s="27"/>
      <c r="HJ984" s="27"/>
      <c r="HK984" s="27"/>
      <c r="HL984" s="27"/>
      <c r="HM984" s="27"/>
      <c r="HN984" s="27"/>
      <c r="HO984" s="27"/>
      <c r="HP984" s="27"/>
      <c r="HQ984" s="27"/>
      <c r="HR984" s="27"/>
      <c r="HS984" s="27"/>
      <c r="HT984" s="27"/>
      <c r="HU984" s="27"/>
      <c r="HV984" s="27"/>
      <c r="HW984" s="27"/>
      <c r="HX984" s="27"/>
      <c r="HY984" s="27"/>
      <c r="HZ984" s="27"/>
      <c r="IA984" s="27"/>
      <c r="IB984" s="27"/>
      <c r="IC984" s="27"/>
      <c r="ID984" s="27"/>
      <c r="IE984" s="27"/>
      <c r="IF984" s="27"/>
      <c r="IG984" s="27"/>
      <c r="IH984" s="27"/>
      <c r="II984" s="27"/>
      <c r="IJ984" s="27"/>
      <c r="IK984" s="27"/>
      <c r="IL984" s="27"/>
      <c r="IM984" s="27"/>
      <c r="IN984" s="27"/>
      <c r="IO984" s="27"/>
      <c r="IP984" s="27"/>
      <c r="IQ984" s="27"/>
      <c r="IR984" s="27"/>
      <c r="IS984" s="27"/>
      <c r="IT984" s="27"/>
      <c r="IU984" s="27"/>
      <c r="IV984" s="27"/>
    </row>
    <row r="985" spans="1:256" s="25" customFormat="1" ht="11.25">
      <c r="A985" s="27"/>
      <c r="B985" s="27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  <c r="EW985" s="27"/>
      <c r="EX985" s="27"/>
      <c r="EY985" s="27"/>
      <c r="EZ985" s="27"/>
      <c r="FA985" s="27"/>
      <c r="FB985" s="27"/>
      <c r="FC985" s="27"/>
      <c r="FD985" s="27"/>
      <c r="FE985" s="27"/>
      <c r="FF985" s="27"/>
      <c r="FG985" s="27"/>
      <c r="FH985" s="27"/>
      <c r="FI985" s="27"/>
      <c r="FJ985" s="27"/>
      <c r="FK985" s="27"/>
      <c r="FL985" s="27"/>
      <c r="FM985" s="27"/>
      <c r="FN985" s="27"/>
      <c r="FO985" s="27"/>
      <c r="FP985" s="27"/>
      <c r="FQ985" s="27"/>
      <c r="FR985" s="27"/>
      <c r="FS985" s="27"/>
      <c r="FT985" s="27"/>
      <c r="FU985" s="27"/>
      <c r="FV985" s="27"/>
      <c r="FW985" s="27"/>
      <c r="FX985" s="27"/>
      <c r="FY985" s="27"/>
      <c r="FZ985" s="27"/>
      <c r="GA985" s="27"/>
      <c r="GB985" s="27"/>
      <c r="GC985" s="27"/>
      <c r="GD985" s="27"/>
      <c r="GE985" s="27"/>
      <c r="GF985" s="27"/>
      <c r="GG985" s="27"/>
      <c r="GH985" s="27"/>
      <c r="GI985" s="27"/>
      <c r="GJ985" s="27"/>
      <c r="GK985" s="27"/>
      <c r="GL985" s="27"/>
      <c r="GM985" s="27"/>
      <c r="GN985" s="27"/>
      <c r="GO985" s="27"/>
      <c r="GP985" s="27"/>
      <c r="GQ985" s="27"/>
      <c r="GR985" s="27"/>
      <c r="GS985" s="27"/>
      <c r="GT985" s="27"/>
      <c r="GU985" s="27"/>
      <c r="GV985" s="27"/>
      <c r="GW985" s="27"/>
      <c r="GX985" s="27"/>
      <c r="GY985" s="27"/>
      <c r="GZ985" s="27"/>
      <c r="HA985" s="27"/>
      <c r="HB985" s="27"/>
      <c r="HC985" s="27"/>
      <c r="HD985" s="27"/>
      <c r="HE985" s="27"/>
      <c r="HF985" s="27"/>
      <c r="HG985" s="27"/>
      <c r="HH985" s="27"/>
      <c r="HI985" s="27"/>
      <c r="HJ985" s="27"/>
      <c r="HK985" s="27"/>
      <c r="HL985" s="27"/>
      <c r="HM985" s="27"/>
      <c r="HN985" s="27"/>
      <c r="HO985" s="27"/>
      <c r="HP985" s="27"/>
      <c r="HQ985" s="27"/>
      <c r="HR985" s="27"/>
      <c r="HS985" s="27"/>
      <c r="HT985" s="27"/>
      <c r="HU985" s="27"/>
      <c r="HV985" s="27"/>
      <c r="HW985" s="27"/>
      <c r="HX985" s="27"/>
      <c r="HY985" s="27"/>
      <c r="HZ985" s="27"/>
      <c r="IA985" s="27"/>
      <c r="IB985" s="27"/>
      <c r="IC985" s="27"/>
      <c r="ID985" s="27"/>
      <c r="IE985" s="27"/>
      <c r="IF985" s="27"/>
      <c r="IG985" s="27"/>
      <c r="IH985" s="27"/>
      <c r="II985" s="27"/>
      <c r="IJ985" s="27"/>
      <c r="IK985" s="27"/>
      <c r="IL985" s="27"/>
      <c r="IM985" s="27"/>
      <c r="IN985" s="27"/>
      <c r="IO985" s="27"/>
      <c r="IP985" s="27"/>
      <c r="IQ985" s="27"/>
      <c r="IR985" s="27"/>
      <c r="IS985" s="27"/>
      <c r="IT985" s="27"/>
      <c r="IU985" s="27"/>
      <c r="IV985" s="27"/>
    </row>
    <row r="986" spans="1:256" s="25" customFormat="1" ht="11.25">
      <c r="A986" s="27"/>
      <c r="B986" s="27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  <c r="EW986" s="27"/>
      <c r="EX986" s="27"/>
      <c r="EY986" s="27"/>
      <c r="EZ986" s="27"/>
      <c r="FA986" s="27"/>
      <c r="FB986" s="27"/>
      <c r="FC986" s="27"/>
      <c r="FD986" s="27"/>
      <c r="FE986" s="27"/>
      <c r="FF986" s="27"/>
      <c r="FG986" s="27"/>
      <c r="FH986" s="27"/>
      <c r="FI986" s="27"/>
      <c r="FJ986" s="27"/>
      <c r="FK986" s="27"/>
      <c r="FL986" s="27"/>
      <c r="FM986" s="27"/>
      <c r="FN986" s="27"/>
      <c r="FO986" s="27"/>
      <c r="FP986" s="27"/>
      <c r="FQ986" s="27"/>
      <c r="FR986" s="27"/>
      <c r="FS986" s="27"/>
      <c r="FT986" s="27"/>
      <c r="FU986" s="27"/>
      <c r="FV986" s="27"/>
      <c r="FW986" s="27"/>
      <c r="FX986" s="27"/>
      <c r="FY986" s="27"/>
      <c r="FZ986" s="27"/>
      <c r="GA986" s="27"/>
      <c r="GB986" s="27"/>
      <c r="GC986" s="27"/>
      <c r="GD986" s="27"/>
      <c r="GE986" s="27"/>
      <c r="GF986" s="27"/>
      <c r="GG986" s="27"/>
      <c r="GH986" s="27"/>
      <c r="GI986" s="27"/>
      <c r="GJ986" s="27"/>
      <c r="GK986" s="27"/>
      <c r="GL986" s="27"/>
      <c r="GM986" s="27"/>
      <c r="GN986" s="27"/>
      <c r="GO986" s="27"/>
      <c r="GP986" s="27"/>
      <c r="GQ986" s="27"/>
      <c r="GR986" s="27"/>
      <c r="GS986" s="27"/>
      <c r="GT986" s="27"/>
      <c r="GU986" s="27"/>
      <c r="GV986" s="27"/>
      <c r="GW986" s="27"/>
      <c r="GX986" s="27"/>
      <c r="GY986" s="27"/>
      <c r="GZ986" s="27"/>
      <c r="HA986" s="27"/>
      <c r="HB986" s="27"/>
      <c r="HC986" s="27"/>
      <c r="HD986" s="27"/>
      <c r="HE986" s="27"/>
      <c r="HF986" s="27"/>
      <c r="HG986" s="27"/>
      <c r="HH986" s="27"/>
      <c r="HI986" s="27"/>
      <c r="HJ986" s="27"/>
      <c r="HK986" s="27"/>
      <c r="HL986" s="27"/>
      <c r="HM986" s="27"/>
      <c r="HN986" s="27"/>
      <c r="HO986" s="27"/>
      <c r="HP986" s="27"/>
      <c r="HQ986" s="27"/>
      <c r="HR986" s="27"/>
      <c r="HS986" s="27"/>
      <c r="HT986" s="27"/>
      <c r="HU986" s="27"/>
      <c r="HV986" s="27"/>
      <c r="HW986" s="27"/>
      <c r="HX986" s="27"/>
      <c r="HY986" s="27"/>
      <c r="HZ986" s="27"/>
      <c r="IA986" s="27"/>
      <c r="IB986" s="27"/>
      <c r="IC986" s="27"/>
      <c r="ID986" s="27"/>
      <c r="IE986" s="27"/>
      <c r="IF986" s="27"/>
      <c r="IG986" s="27"/>
      <c r="IH986" s="27"/>
      <c r="II986" s="27"/>
      <c r="IJ986" s="27"/>
      <c r="IK986" s="27"/>
      <c r="IL986" s="27"/>
      <c r="IM986" s="27"/>
      <c r="IN986" s="27"/>
      <c r="IO986" s="27"/>
      <c r="IP986" s="27"/>
      <c r="IQ986" s="27"/>
      <c r="IR986" s="27"/>
      <c r="IS986" s="27"/>
      <c r="IT986" s="27"/>
      <c r="IU986" s="27"/>
      <c r="IV986" s="27"/>
    </row>
    <row r="987" spans="1:256" s="25" customFormat="1" ht="11.25">
      <c r="A987" s="27"/>
      <c r="B987" s="27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  <c r="EW987" s="27"/>
      <c r="EX987" s="27"/>
      <c r="EY987" s="27"/>
      <c r="EZ987" s="27"/>
      <c r="FA987" s="27"/>
      <c r="FB987" s="27"/>
      <c r="FC987" s="27"/>
      <c r="FD987" s="27"/>
      <c r="FE987" s="27"/>
      <c r="FF987" s="27"/>
      <c r="FG987" s="27"/>
      <c r="FH987" s="27"/>
      <c r="FI987" s="27"/>
      <c r="FJ987" s="27"/>
      <c r="FK987" s="27"/>
      <c r="FL987" s="27"/>
      <c r="FM987" s="27"/>
      <c r="FN987" s="27"/>
      <c r="FO987" s="27"/>
      <c r="FP987" s="27"/>
      <c r="FQ987" s="27"/>
      <c r="FR987" s="27"/>
      <c r="FS987" s="27"/>
      <c r="FT987" s="27"/>
      <c r="FU987" s="27"/>
      <c r="FV987" s="27"/>
      <c r="FW987" s="27"/>
      <c r="FX987" s="27"/>
      <c r="FY987" s="27"/>
      <c r="FZ987" s="27"/>
      <c r="GA987" s="27"/>
      <c r="GB987" s="27"/>
      <c r="GC987" s="27"/>
      <c r="GD987" s="27"/>
      <c r="GE987" s="27"/>
      <c r="GF987" s="27"/>
      <c r="GG987" s="27"/>
      <c r="GH987" s="27"/>
      <c r="GI987" s="27"/>
      <c r="GJ987" s="27"/>
      <c r="GK987" s="27"/>
      <c r="GL987" s="27"/>
      <c r="GM987" s="27"/>
      <c r="GN987" s="27"/>
      <c r="GO987" s="27"/>
      <c r="GP987" s="27"/>
      <c r="GQ987" s="27"/>
      <c r="GR987" s="27"/>
      <c r="GS987" s="27"/>
      <c r="GT987" s="27"/>
      <c r="GU987" s="27"/>
      <c r="GV987" s="27"/>
      <c r="GW987" s="27"/>
      <c r="GX987" s="27"/>
      <c r="GY987" s="27"/>
      <c r="GZ987" s="27"/>
      <c r="HA987" s="27"/>
      <c r="HB987" s="27"/>
      <c r="HC987" s="27"/>
      <c r="HD987" s="27"/>
      <c r="HE987" s="27"/>
      <c r="HF987" s="27"/>
      <c r="HG987" s="27"/>
      <c r="HH987" s="27"/>
      <c r="HI987" s="27"/>
      <c r="HJ987" s="27"/>
      <c r="HK987" s="27"/>
      <c r="HL987" s="27"/>
      <c r="HM987" s="27"/>
      <c r="HN987" s="27"/>
      <c r="HO987" s="27"/>
      <c r="HP987" s="27"/>
      <c r="HQ987" s="27"/>
      <c r="HR987" s="27"/>
      <c r="HS987" s="27"/>
      <c r="HT987" s="27"/>
      <c r="HU987" s="27"/>
      <c r="HV987" s="27"/>
      <c r="HW987" s="27"/>
      <c r="HX987" s="27"/>
      <c r="HY987" s="27"/>
      <c r="HZ987" s="27"/>
      <c r="IA987" s="27"/>
      <c r="IB987" s="27"/>
      <c r="IC987" s="27"/>
      <c r="ID987" s="27"/>
      <c r="IE987" s="27"/>
      <c r="IF987" s="27"/>
      <c r="IG987" s="27"/>
      <c r="IH987" s="27"/>
      <c r="II987" s="27"/>
      <c r="IJ987" s="27"/>
      <c r="IK987" s="27"/>
      <c r="IL987" s="27"/>
      <c r="IM987" s="27"/>
      <c r="IN987" s="27"/>
      <c r="IO987" s="27"/>
      <c r="IP987" s="27"/>
      <c r="IQ987" s="27"/>
      <c r="IR987" s="27"/>
      <c r="IS987" s="27"/>
      <c r="IT987" s="27"/>
      <c r="IU987" s="27"/>
      <c r="IV987" s="27"/>
    </row>
    <row r="988" spans="1:256" s="25" customFormat="1" ht="11.25">
      <c r="A988" s="27"/>
      <c r="B988" s="27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27"/>
      <c r="FB988" s="27"/>
      <c r="FC988" s="27"/>
      <c r="FD988" s="27"/>
      <c r="FE988" s="27"/>
      <c r="FF988" s="27"/>
      <c r="FG988" s="27"/>
      <c r="FH988" s="27"/>
      <c r="FI988" s="27"/>
      <c r="FJ988" s="27"/>
      <c r="FK988" s="27"/>
      <c r="FL988" s="27"/>
      <c r="FM988" s="27"/>
      <c r="FN988" s="27"/>
      <c r="FO988" s="27"/>
      <c r="FP988" s="27"/>
      <c r="FQ988" s="27"/>
      <c r="FR988" s="27"/>
      <c r="FS988" s="27"/>
      <c r="FT988" s="27"/>
      <c r="FU988" s="27"/>
      <c r="FV988" s="27"/>
      <c r="FW988" s="27"/>
      <c r="FX988" s="27"/>
      <c r="FY988" s="27"/>
      <c r="FZ988" s="27"/>
      <c r="GA988" s="27"/>
      <c r="GB988" s="27"/>
      <c r="GC988" s="27"/>
      <c r="GD988" s="27"/>
      <c r="GE988" s="27"/>
      <c r="GF988" s="27"/>
      <c r="GG988" s="27"/>
      <c r="GH988" s="27"/>
      <c r="GI988" s="27"/>
      <c r="GJ988" s="27"/>
      <c r="GK988" s="27"/>
      <c r="GL988" s="27"/>
      <c r="GM988" s="27"/>
      <c r="GN988" s="27"/>
      <c r="GO988" s="27"/>
      <c r="GP988" s="27"/>
      <c r="GQ988" s="27"/>
      <c r="GR988" s="27"/>
      <c r="GS988" s="27"/>
      <c r="GT988" s="27"/>
      <c r="GU988" s="27"/>
      <c r="GV988" s="27"/>
      <c r="GW988" s="27"/>
      <c r="GX988" s="27"/>
      <c r="GY988" s="27"/>
      <c r="GZ988" s="27"/>
      <c r="HA988" s="27"/>
      <c r="HB988" s="27"/>
      <c r="HC988" s="27"/>
      <c r="HD988" s="27"/>
      <c r="HE988" s="27"/>
      <c r="HF988" s="27"/>
      <c r="HG988" s="27"/>
      <c r="HH988" s="27"/>
      <c r="HI988" s="27"/>
      <c r="HJ988" s="27"/>
      <c r="HK988" s="27"/>
      <c r="HL988" s="27"/>
      <c r="HM988" s="27"/>
      <c r="HN988" s="27"/>
      <c r="HO988" s="27"/>
      <c r="HP988" s="27"/>
      <c r="HQ988" s="27"/>
      <c r="HR988" s="27"/>
      <c r="HS988" s="27"/>
      <c r="HT988" s="27"/>
      <c r="HU988" s="27"/>
      <c r="HV988" s="27"/>
      <c r="HW988" s="27"/>
      <c r="HX988" s="27"/>
      <c r="HY988" s="27"/>
      <c r="HZ988" s="27"/>
      <c r="IA988" s="27"/>
      <c r="IB988" s="27"/>
      <c r="IC988" s="27"/>
      <c r="ID988" s="27"/>
      <c r="IE988" s="27"/>
      <c r="IF988" s="27"/>
      <c r="IG988" s="27"/>
      <c r="IH988" s="27"/>
      <c r="II988" s="27"/>
      <c r="IJ988" s="27"/>
      <c r="IK988" s="27"/>
      <c r="IL988" s="27"/>
      <c r="IM988" s="27"/>
      <c r="IN988" s="27"/>
      <c r="IO988" s="27"/>
      <c r="IP988" s="27"/>
      <c r="IQ988" s="27"/>
      <c r="IR988" s="27"/>
      <c r="IS988" s="27"/>
      <c r="IT988" s="27"/>
      <c r="IU988" s="27"/>
      <c r="IV988" s="27"/>
    </row>
    <row r="989" spans="1:256" s="25" customFormat="1" ht="11.25">
      <c r="A989" s="27"/>
      <c r="B989" s="27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  <c r="EW989" s="27"/>
      <c r="EX989" s="27"/>
      <c r="EY989" s="27"/>
      <c r="EZ989" s="27"/>
      <c r="FA989" s="27"/>
      <c r="FB989" s="27"/>
      <c r="FC989" s="27"/>
      <c r="FD989" s="27"/>
      <c r="FE989" s="27"/>
      <c r="FF989" s="27"/>
      <c r="FG989" s="27"/>
      <c r="FH989" s="27"/>
      <c r="FI989" s="27"/>
      <c r="FJ989" s="27"/>
      <c r="FK989" s="27"/>
      <c r="FL989" s="27"/>
      <c r="FM989" s="27"/>
      <c r="FN989" s="27"/>
      <c r="FO989" s="27"/>
      <c r="FP989" s="27"/>
      <c r="FQ989" s="27"/>
      <c r="FR989" s="27"/>
      <c r="FS989" s="27"/>
      <c r="FT989" s="27"/>
      <c r="FU989" s="27"/>
      <c r="FV989" s="27"/>
      <c r="FW989" s="27"/>
      <c r="FX989" s="27"/>
      <c r="FY989" s="27"/>
      <c r="FZ989" s="27"/>
      <c r="GA989" s="27"/>
      <c r="GB989" s="27"/>
      <c r="GC989" s="27"/>
      <c r="GD989" s="27"/>
      <c r="GE989" s="27"/>
      <c r="GF989" s="27"/>
      <c r="GG989" s="27"/>
      <c r="GH989" s="27"/>
      <c r="GI989" s="27"/>
      <c r="GJ989" s="27"/>
      <c r="GK989" s="27"/>
      <c r="GL989" s="27"/>
      <c r="GM989" s="27"/>
      <c r="GN989" s="27"/>
      <c r="GO989" s="27"/>
      <c r="GP989" s="27"/>
      <c r="GQ989" s="27"/>
      <c r="GR989" s="27"/>
      <c r="GS989" s="27"/>
      <c r="GT989" s="27"/>
      <c r="GU989" s="27"/>
      <c r="GV989" s="27"/>
      <c r="GW989" s="27"/>
      <c r="GX989" s="27"/>
      <c r="GY989" s="27"/>
      <c r="GZ989" s="27"/>
      <c r="HA989" s="27"/>
      <c r="HB989" s="27"/>
      <c r="HC989" s="27"/>
      <c r="HD989" s="27"/>
      <c r="HE989" s="27"/>
      <c r="HF989" s="27"/>
      <c r="HG989" s="27"/>
      <c r="HH989" s="27"/>
      <c r="HI989" s="27"/>
      <c r="HJ989" s="27"/>
      <c r="HK989" s="27"/>
      <c r="HL989" s="27"/>
      <c r="HM989" s="27"/>
      <c r="HN989" s="27"/>
      <c r="HO989" s="27"/>
      <c r="HP989" s="27"/>
      <c r="HQ989" s="27"/>
      <c r="HR989" s="27"/>
      <c r="HS989" s="27"/>
      <c r="HT989" s="27"/>
      <c r="HU989" s="27"/>
      <c r="HV989" s="27"/>
      <c r="HW989" s="27"/>
      <c r="HX989" s="27"/>
      <c r="HY989" s="27"/>
      <c r="HZ989" s="27"/>
      <c r="IA989" s="27"/>
      <c r="IB989" s="27"/>
      <c r="IC989" s="27"/>
      <c r="ID989" s="27"/>
      <c r="IE989" s="27"/>
      <c r="IF989" s="27"/>
      <c r="IG989" s="27"/>
      <c r="IH989" s="27"/>
      <c r="II989" s="27"/>
      <c r="IJ989" s="27"/>
      <c r="IK989" s="27"/>
      <c r="IL989" s="27"/>
      <c r="IM989" s="27"/>
      <c r="IN989" s="27"/>
      <c r="IO989" s="27"/>
      <c r="IP989" s="27"/>
      <c r="IQ989" s="27"/>
      <c r="IR989" s="27"/>
      <c r="IS989" s="27"/>
      <c r="IT989" s="27"/>
      <c r="IU989" s="27"/>
      <c r="IV989" s="27"/>
    </row>
    <row r="990" spans="1:256" s="25" customFormat="1" ht="11.25">
      <c r="A990" s="27"/>
      <c r="B990" s="27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  <c r="EW990" s="27"/>
      <c r="EX990" s="27"/>
      <c r="EY990" s="27"/>
      <c r="EZ990" s="27"/>
      <c r="FA990" s="27"/>
      <c r="FB990" s="27"/>
      <c r="FC990" s="27"/>
      <c r="FD990" s="27"/>
      <c r="FE990" s="27"/>
      <c r="FF990" s="27"/>
      <c r="FG990" s="27"/>
      <c r="FH990" s="27"/>
      <c r="FI990" s="27"/>
      <c r="FJ990" s="27"/>
      <c r="FK990" s="27"/>
      <c r="FL990" s="27"/>
      <c r="FM990" s="27"/>
      <c r="FN990" s="27"/>
      <c r="FO990" s="27"/>
      <c r="FP990" s="27"/>
      <c r="FQ990" s="27"/>
      <c r="FR990" s="27"/>
      <c r="FS990" s="27"/>
      <c r="FT990" s="27"/>
      <c r="FU990" s="27"/>
      <c r="FV990" s="27"/>
      <c r="FW990" s="27"/>
      <c r="FX990" s="27"/>
      <c r="FY990" s="27"/>
      <c r="FZ990" s="27"/>
      <c r="GA990" s="27"/>
      <c r="GB990" s="27"/>
      <c r="GC990" s="27"/>
      <c r="GD990" s="27"/>
      <c r="GE990" s="27"/>
      <c r="GF990" s="27"/>
      <c r="GG990" s="27"/>
      <c r="GH990" s="27"/>
      <c r="GI990" s="27"/>
      <c r="GJ990" s="27"/>
      <c r="GK990" s="27"/>
      <c r="GL990" s="27"/>
      <c r="GM990" s="27"/>
      <c r="GN990" s="27"/>
      <c r="GO990" s="27"/>
      <c r="GP990" s="27"/>
      <c r="GQ990" s="27"/>
      <c r="GR990" s="27"/>
      <c r="GS990" s="27"/>
      <c r="GT990" s="27"/>
      <c r="GU990" s="27"/>
      <c r="GV990" s="27"/>
      <c r="GW990" s="27"/>
      <c r="GX990" s="27"/>
      <c r="GY990" s="27"/>
      <c r="GZ990" s="27"/>
      <c r="HA990" s="27"/>
      <c r="HB990" s="27"/>
      <c r="HC990" s="27"/>
      <c r="HD990" s="27"/>
      <c r="HE990" s="27"/>
      <c r="HF990" s="27"/>
      <c r="HG990" s="27"/>
      <c r="HH990" s="27"/>
      <c r="HI990" s="27"/>
      <c r="HJ990" s="27"/>
      <c r="HK990" s="27"/>
      <c r="HL990" s="27"/>
      <c r="HM990" s="27"/>
      <c r="HN990" s="27"/>
      <c r="HO990" s="27"/>
      <c r="HP990" s="27"/>
      <c r="HQ990" s="27"/>
      <c r="HR990" s="27"/>
      <c r="HS990" s="27"/>
      <c r="HT990" s="27"/>
      <c r="HU990" s="27"/>
      <c r="HV990" s="27"/>
      <c r="HW990" s="27"/>
      <c r="HX990" s="27"/>
      <c r="HY990" s="27"/>
      <c r="HZ990" s="27"/>
      <c r="IA990" s="27"/>
      <c r="IB990" s="27"/>
      <c r="IC990" s="27"/>
      <c r="ID990" s="27"/>
      <c r="IE990" s="27"/>
      <c r="IF990" s="27"/>
      <c r="IG990" s="27"/>
      <c r="IH990" s="27"/>
      <c r="II990" s="27"/>
      <c r="IJ990" s="27"/>
      <c r="IK990" s="27"/>
      <c r="IL990" s="27"/>
      <c r="IM990" s="27"/>
      <c r="IN990" s="27"/>
      <c r="IO990" s="27"/>
      <c r="IP990" s="27"/>
      <c r="IQ990" s="27"/>
      <c r="IR990" s="27"/>
      <c r="IS990" s="27"/>
      <c r="IT990" s="27"/>
      <c r="IU990" s="27"/>
      <c r="IV990" s="27"/>
    </row>
    <row r="991" spans="1:256" s="25" customFormat="1" ht="11.25">
      <c r="A991" s="27"/>
      <c r="B991" s="27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  <c r="EW991" s="27"/>
      <c r="EX991" s="27"/>
      <c r="EY991" s="27"/>
      <c r="EZ991" s="27"/>
      <c r="FA991" s="27"/>
      <c r="FB991" s="27"/>
      <c r="FC991" s="27"/>
      <c r="FD991" s="27"/>
      <c r="FE991" s="27"/>
      <c r="FF991" s="27"/>
      <c r="FG991" s="27"/>
      <c r="FH991" s="27"/>
      <c r="FI991" s="27"/>
      <c r="FJ991" s="27"/>
      <c r="FK991" s="27"/>
      <c r="FL991" s="27"/>
      <c r="FM991" s="27"/>
      <c r="FN991" s="27"/>
      <c r="FO991" s="27"/>
      <c r="FP991" s="27"/>
      <c r="FQ991" s="27"/>
      <c r="FR991" s="27"/>
      <c r="FS991" s="27"/>
      <c r="FT991" s="27"/>
      <c r="FU991" s="27"/>
      <c r="FV991" s="27"/>
      <c r="FW991" s="27"/>
      <c r="FX991" s="27"/>
      <c r="FY991" s="27"/>
      <c r="FZ991" s="27"/>
      <c r="GA991" s="27"/>
      <c r="GB991" s="27"/>
      <c r="GC991" s="27"/>
      <c r="GD991" s="27"/>
      <c r="GE991" s="27"/>
      <c r="GF991" s="27"/>
      <c r="GG991" s="27"/>
      <c r="GH991" s="27"/>
      <c r="GI991" s="27"/>
      <c r="GJ991" s="27"/>
      <c r="GK991" s="27"/>
      <c r="GL991" s="27"/>
      <c r="GM991" s="27"/>
      <c r="GN991" s="27"/>
      <c r="GO991" s="27"/>
      <c r="GP991" s="27"/>
      <c r="GQ991" s="27"/>
      <c r="GR991" s="27"/>
      <c r="GS991" s="27"/>
      <c r="GT991" s="27"/>
      <c r="GU991" s="27"/>
      <c r="GV991" s="27"/>
      <c r="GW991" s="27"/>
      <c r="GX991" s="27"/>
      <c r="GY991" s="27"/>
      <c r="GZ991" s="27"/>
      <c r="HA991" s="27"/>
      <c r="HB991" s="27"/>
      <c r="HC991" s="27"/>
      <c r="HD991" s="27"/>
      <c r="HE991" s="27"/>
      <c r="HF991" s="27"/>
      <c r="HG991" s="27"/>
      <c r="HH991" s="27"/>
      <c r="HI991" s="27"/>
      <c r="HJ991" s="27"/>
      <c r="HK991" s="27"/>
      <c r="HL991" s="27"/>
      <c r="HM991" s="27"/>
      <c r="HN991" s="27"/>
      <c r="HO991" s="27"/>
      <c r="HP991" s="27"/>
      <c r="HQ991" s="27"/>
      <c r="HR991" s="27"/>
      <c r="HS991" s="27"/>
      <c r="HT991" s="27"/>
      <c r="HU991" s="27"/>
      <c r="HV991" s="27"/>
      <c r="HW991" s="27"/>
      <c r="HX991" s="27"/>
      <c r="HY991" s="27"/>
      <c r="HZ991" s="27"/>
      <c r="IA991" s="27"/>
      <c r="IB991" s="27"/>
      <c r="IC991" s="27"/>
      <c r="ID991" s="27"/>
      <c r="IE991" s="27"/>
      <c r="IF991" s="27"/>
      <c r="IG991" s="27"/>
      <c r="IH991" s="27"/>
      <c r="II991" s="27"/>
      <c r="IJ991" s="27"/>
      <c r="IK991" s="27"/>
      <c r="IL991" s="27"/>
      <c r="IM991" s="27"/>
      <c r="IN991" s="27"/>
      <c r="IO991" s="27"/>
      <c r="IP991" s="27"/>
      <c r="IQ991" s="27"/>
      <c r="IR991" s="27"/>
      <c r="IS991" s="27"/>
      <c r="IT991" s="27"/>
      <c r="IU991" s="27"/>
      <c r="IV991" s="27"/>
    </row>
    <row r="992" spans="1:256" s="25" customFormat="1" ht="11.25">
      <c r="A992" s="27"/>
      <c r="B992" s="27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  <c r="EW992" s="27"/>
      <c r="EX992" s="27"/>
      <c r="EY992" s="27"/>
      <c r="EZ992" s="27"/>
      <c r="FA992" s="27"/>
      <c r="FB992" s="27"/>
      <c r="FC992" s="27"/>
      <c r="FD992" s="27"/>
      <c r="FE992" s="27"/>
      <c r="FF992" s="27"/>
      <c r="FG992" s="27"/>
      <c r="FH992" s="27"/>
      <c r="FI992" s="27"/>
      <c r="FJ992" s="27"/>
      <c r="FK992" s="27"/>
      <c r="FL992" s="27"/>
      <c r="FM992" s="27"/>
      <c r="FN992" s="27"/>
      <c r="FO992" s="27"/>
      <c r="FP992" s="27"/>
      <c r="FQ992" s="27"/>
      <c r="FR992" s="27"/>
      <c r="FS992" s="27"/>
      <c r="FT992" s="27"/>
      <c r="FU992" s="27"/>
      <c r="FV992" s="27"/>
      <c r="FW992" s="27"/>
      <c r="FX992" s="27"/>
      <c r="FY992" s="27"/>
      <c r="FZ992" s="27"/>
      <c r="GA992" s="27"/>
      <c r="GB992" s="27"/>
      <c r="GC992" s="27"/>
      <c r="GD992" s="27"/>
      <c r="GE992" s="27"/>
      <c r="GF992" s="27"/>
      <c r="GG992" s="27"/>
      <c r="GH992" s="27"/>
      <c r="GI992" s="27"/>
      <c r="GJ992" s="27"/>
      <c r="GK992" s="27"/>
      <c r="GL992" s="27"/>
      <c r="GM992" s="27"/>
      <c r="GN992" s="27"/>
      <c r="GO992" s="27"/>
      <c r="GP992" s="27"/>
      <c r="GQ992" s="27"/>
      <c r="GR992" s="27"/>
      <c r="GS992" s="27"/>
      <c r="GT992" s="27"/>
      <c r="GU992" s="27"/>
      <c r="GV992" s="27"/>
      <c r="GW992" s="27"/>
      <c r="GX992" s="27"/>
      <c r="GY992" s="27"/>
      <c r="GZ992" s="27"/>
      <c r="HA992" s="27"/>
      <c r="HB992" s="27"/>
      <c r="HC992" s="27"/>
      <c r="HD992" s="27"/>
      <c r="HE992" s="27"/>
      <c r="HF992" s="27"/>
      <c r="HG992" s="27"/>
      <c r="HH992" s="27"/>
      <c r="HI992" s="27"/>
      <c r="HJ992" s="27"/>
      <c r="HK992" s="27"/>
      <c r="HL992" s="27"/>
      <c r="HM992" s="27"/>
      <c r="HN992" s="27"/>
      <c r="HO992" s="27"/>
      <c r="HP992" s="27"/>
      <c r="HQ992" s="27"/>
      <c r="HR992" s="27"/>
      <c r="HS992" s="27"/>
      <c r="HT992" s="27"/>
      <c r="HU992" s="27"/>
      <c r="HV992" s="27"/>
      <c r="HW992" s="27"/>
      <c r="HX992" s="27"/>
      <c r="HY992" s="27"/>
      <c r="HZ992" s="27"/>
      <c r="IA992" s="27"/>
      <c r="IB992" s="27"/>
      <c r="IC992" s="27"/>
      <c r="ID992" s="27"/>
      <c r="IE992" s="27"/>
      <c r="IF992" s="27"/>
      <c r="IG992" s="27"/>
      <c r="IH992" s="27"/>
      <c r="II992" s="27"/>
      <c r="IJ992" s="27"/>
      <c r="IK992" s="27"/>
      <c r="IL992" s="27"/>
      <c r="IM992" s="27"/>
      <c r="IN992" s="27"/>
      <c r="IO992" s="27"/>
      <c r="IP992" s="27"/>
      <c r="IQ992" s="27"/>
      <c r="IR992" s="27"/>
      <c r="IS992" s="27"/>
      <c r="IT992" s="27"/>
      <c r="IU992" s="27"/>
      <c r="IV992" s="27"/>
    </row>
    <row r="993" spans="1:256" s="25" customFormat="1" ht="11.25">
      <c r="A993" s="27"/>
      <c r="B993" s="27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  <c r="EW993" s="27"/>
      <c r="EX993" s="27"/>
      <c r="EY993" s="27"/>
      <c r="EZ993" s="27"/>
      <c r="FA993" s="27"/>
      <c r="FB993" s="27"/>
      <c r="FC993" s="27"/>
      <c r="FD993" s="27"/>
      <c r="FE993" s="27"/>
      <c r="FF993" s="27"/>
      <c r="FG993" s="27"/>
      <c r="FH993" s="27"/>
      <c r="FI993" s="27"/>
      <c r="FJ993" s="27"/>
      <c r="FK993" s="27"/>
      <c r="FL993" s="27"/>
      <c r="FM993" s="27"/>
      <c r="FN993" s="27"/>
      <c r="FO993" s="27"/>
      <c r="FP993" s="27"/>
      <c r="FQ993" s="27"/>
      <c r="FR993" s="27"/>
      <c r="FS993" s="27"/>
      <c r="FT993" s="27"/>
      <c r="FU993" s="27"/>
      <c r="FV993" s="27"/>
      <c r="FW993" s="27"/>
      <c r="FX993" s="27"/>
      <c r="FY993" s="27"/>
      <c r="FZ993" s="27"/>
      <c r="GA993" s="27"/>
      <c r="GB993" s="27"/>
      <c r="GC993" s="27"/>
      <c r="GD993" s="27"/>
      <c r="GE993" s="27"/>
      <c r="GF993" s="27"/>
      <c r="GG993" s="27"/>
      <c r="GH993" s="27"/>
      <c r="GI993" s="27"/>
      <c r="GJ993" s="27"/>
      <c r="GK993" s="27"/>
      <c r="GL993" s="27"/>
      <c r="GM993" s="27"/>
      <c r="GN993" s="27"/>
      <c r="GO993" s="27"/>
      <c r="GP993" s="27"/>
      <c r="GQ993" s="27"/>
      <c r="GR993" s="27"/>
      <c r="GS993" s="27"/>
      <c r="GT993" s="27"/>
      <c r="GU993" s="27"/>
      <c r="GV993" s="27"/>
      <c r="GW993" s="27"/>
      <c r="GX993" s="27"/>
      <c r="GY993" s="27"/>
      <c r="GZ993" s="27"/>
      <c r="HA993" s="27"/>
      <c r="HB993" s="27"/>
      <c r="HC993" s="27"/>
      <c r="HD993" s="27"/>
      <c r="HE993" s="27"/>
      <c r="HF993" s="27"/>
      <c r="HG993" s="27"/>
      <c r="HH993" s="27"/>
      <c r="HI993" s="27"/>
      <c r="HJ993" s="27"/>
      <c r="HK993" s="27"/>
      <c r="HL993" s="27"/>
      <c r="HM993" s="27"/>
      <c r="HN993" s="27"/>
      <c r="HO993" s="27"/>
      <c r="HP993" s="27"/>
      <c r="HQ993" s="27"/>
      <c r="HR993" s="27"/>
      <c r="HS993" s="27"/>
      <c r="HT993" s="27"/>
      <c r="HU993" s="27"/>
      <c r="HV993" s="27"/>
      <c r="HW993" s="27"/>
      <c r="HX993" s="27"/>
      <c r="HY993" s="27"/>
      <c r="HZ993" s="27"/>
      <c r="IA993" s="27"/>
      <c r="IB993" s="27"/>
      <c r="IC993" s="27"/>
      <c r="ID993" s="27"/>
      <c r="IE993" s="27"/>
      <c r="IF993" s="27"/>
      <c r="IG993" s="27"/>
      <c r="IH993" s="27"/>
      <c r="II993" s="27"/>
      <c r="IJ993" s="27"/>
      <c r="IK993" s="27"/>
      <c r="IL993" s="27"/>
      <c r="IM993" s="27"/>
      <c r="IN993" s="27"/>
      <c r="IO993" s="27"/>
      <c r="IP993" s="27"/>
      <c r="IQ993" s="27"/>
      <c r="IR993" s="27"/>
      <c r="IS993" s="27"/>
      <c r="IT993" s="27"/>
      <c r="IU993" s="27"/>
      <c r="IV993" s="27"/>
    </row>
    <row r="994" spans="1:256" s="25" customFormat="1" ht="11.25">
      <c r="A994" s="27"/>
      <c r="B994" s="27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  <c r="EW994" s="27"/>
      <c r="EX994" s="27"/>
      <c r="EY994" s="27"/>
      <c r="EZ994" s="27"/>
      <c r="FA994" s="27"/>
      <c r="FB994" s="27"/>
      <c r="FC994" s="27"/>
      <c r="FD994" s="27"/>
      <c r="FE994" s="27"/>
      <c r="FF994" s="27"/>
      <c r="FG994" s="27"/>
      <c r="FH994" s="27"/>
      <c r="FI994" s="27"/>
      <c r="FJ994" s="27"/>
      <c r="FK994" s="27"/>
      <c r="FL994" s="27"/>
      <c r="FM994" s="27"/>
      <c r="FN994" s="27"/>
      <c r="FO994" s="27"/>
      <c r="FP994" s="27"/>
      <c r="FQ994" s="27"/>
      <c r="FR994" s="27"/>
      <c r="FS994" s="27"/>
      <c r="FT994" s="27"/>
      <c r="FU994" s="27"/>
      <c r="FV994" s="27"/>
      <c r="FW994" s="27"/>
      <c r="FX994" s="27"/>
      <c r="FY994" s="27"/>
      <c r="FZ994" s="27"/>
      <c r="GA994" s="27"/>
      <c r="GB994" s="27"/>
      <c r="GC994" s="27"/>
      <c r="GD994" s="27"/>
      <c r="GE994" s="27"/>
      <c r="GF994" s="27"/>
      <c r="GG994" s="27"/>
      <c r="GH994" s="27"/>
      <c r="GI994" s="27"/>
      <c r="GJ994" s="27"/>
      <c r="GK994" s="27"/>
      <c r="GL994" s="27"/>
      <c r="GM994" s="27"/>
      <c r="GN994" s="27"/>
      <c r="GO994" s="27"/>
      <c r="GP994" s="27"/>
      <c r="GQ994" s="27"/>
      <c r="GR994" s="27"/>
      <c r="GS994" s="27"/>
      <c r="GT994" s="27"/>
      <c r="GU994" s="27"/>
      <c r="GV994" s="27"/>
      <c r="GW994" s="27"/>
      <c r="GX994" s="27"/>
      <c r="GY994" s="27"/>
      <c r="GZ994" s="27"/>
      <c r="HA994" s="27"/>
      <c r="HB994" s="27"/>
      <c r="HC994" s="27"/>
      <c r="HD994" s="27"/>
      <c r="HE994" s="27"/>
      <c r="HF994" s="27"/>
      <c r="HG994" s="27"/>
      <c r="HH994" s="27"/>
      <c r="HI994" s="27"/>
      <c r="HJ994" s="27"/>
      <c r="HK994" s="27"/>
      <c r="HL994" s="27"/>
      <c r="HM994" s="27"/>
      <c r="HN994" s="27"/>
      <c r="HO994" s="27"/>
      <c r="HP994" s="27"/>
      <c r="HQ994" s="27"/>
      <c r="HR994" s="27"/>
      <c r="HS994" s="27"/>
      <c r="HT994" s="27"/>
      <c r="HU994" s="27"/>
      <c r="HV994" s="27"/>
      <c r="HW994" s="27"/>
      <c r="HX994" s="27"/>
      <c r="HY994" s="27"/>
      <c r="HZ994" s="27"/>
      <c r="IA994" s="27"/>
      <c r="IB994" s="27"/>
      <c r="IC994" s="27"/>
      <c r="ID994" s="27"/>
      <c r="IE994" s="27"/>
      <c r="IF994" s="27"/>
      <c r="IG994" s="27"/>
      <c r="IH994" s="27"/>
      <c r="II994" s="27"/>
      <c r="IJ994" s="27"/>
      <c r="IK994" s="27"/>
      <c r="IL994" s="27"/>
      <c r="IM994" s="27"/>
      <c r="IN994" s="27"/>
      <c r="IO994" s="27"/>
      <c r="IP994" s="27"/>
      <c r="IQ994" s="27"/>
      <c r="IR994" s="27"/>
      <c r="IS994" s="27"/>
      <c r="IT994" s="27"/>
      <c r="IU994" s="27"/>
      <c r="IV994" s="27"/>
    </row>
    <row r="995" spans="1:256" s="25" customFormat="1" ht="11.25">
      <c r="A995" s="27"/>
      <c r="B995" s="27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  <c r="EW995" s="27"/>
      <c r="EX995" s="27"/>
      <c r="EY995" s="27"/>
      <c r="EZ995" s="27"/>
      <c r="FA995" s="27"/>
      <c r="FB995" s="27"/>
      <c r="FC995" s="27"/>
      <c r="FD995" s="27"/>
      <c r="FE995" s="27"/>
      <c r="FF995" s="27"/>
      <c r="FG995" s="27"/>
      <c r="FH995" s="27"/>
      <c r="FI995" s="27"/>
      <c r="FJ995" s="27"/>
      <c r="FK995" s="27"/>
      <c r="FL995" s="27"/>
      <c r="FM995" s="27"/>
      <c r="FN995" s="27"/>
      <c r="FO995" s="27"/>
      <c r="FP995" s="27"/>
      <c r="FQ995" s="27"/>
      <c r="FR995" s="27"/>
      <c r="FS995" s="27"/>
      <c r="FT995" s="27"/>
      <c r="FU995" s="27"/>
      <c r="FV995" s="27"/>
      <c r="FW995" s="27"/>
      <c r="FX995" s="27"/>
      <c r="FY995" s="27"/>
      <c r="FZ995" s="27"/>
      <c r="GA995" s="27"/>
      <c r="GB995" s="27"/>
      <c r="GC995" s="27"/>
      <c r="GD995" s="27"/>
      <c r="GE995" s="27"/>
      <c r="GF995" s="27"/>
      <c r="GG995" s="27"/>
      <c r="GH995" s="27"/>
      <c r="GI995" s="27"/>
      <c r="GJ995" s="27"/>
      <c r="GK995" s="27"/>
      <c r="GL995" s="27"/>
      <c r="GM995" s="27"/>
      <c r="GN995" s="27"/>
      <c r="GO995" s="27"/>
      <c r="GP995" s="27"/>
      <c r="GQ995" s="27"/>
      <c r="GR995" s="27"/>
      <c r="GS995" s="27"/>
      <c r="GT995" s="27"/>
      <c r="GU995" s="27"/>
      <c r="GV995" s="27"/>
      <c r="GW995" s="27"/>
      <c r="GX995" s="27"/>
      <c r="GY995" s="27"/>
      <c r="GZ995" s="27"/>
      <c r="HA995" s="27"/>
      <c r="HB995" s="27"/>
      <c r="HC995" s="27"/>
      <c r="HD995" s="27"/>
      <c r="HE995" s="27"/>
      <c r="HF995" s="27"/>
      <c r="HG995" s="27"/>
      <c r="HH995" s="27"/>
      <c r="HI995" s="27"/>
      <c r="HJ995" s="27"/>
      <c r="HK995" s="27"/>
      <c r="HL995" s="27"/>
      <c r="HM995" s="27"/>
      <c r="HN995" s="27"/>
      <c r="HO995" s="27"/>
      <c r="HP995" s="27"/>
      <c r="HQ995" s="27"/>
      <c r="HR995" s="27"/>
      <c r="HS995" s="27"/>
      <c r="HT995" s="27"/>
      <c r="HU995" s="27"/>
      <c r="HV995" s="27"/>
      <c r="HW995" s="27"/>
      <c r="HX995" s="27"/>
      <c r="HY995" s="27"/>
      <c r="HZ995" s="27"/>
      <c r="IA995" s="27"/>
      <c r="IB995" s="27"/>
      <c r="IC995" s="27"/>
      <c r="ID995" s="27"/>
      <c r="IE995" s="27"/>
      <c r="IF995" s="27"/>
      <c r="IG995" s="27"/>
      <c r="IH995" s="27"/>
      <c r="II995" s="27"/>
      <c r="IJ995" s="27"/>
      <c r="IK995" s="27"/>
      <c r="IL995" s="27"/>
      <c r="IM995" s="27"/>
      <c r="IN995" s="27"/>
      <c r="IO995" s="27"/>
      <c r="IP995" s="27"/>
      <c r="IQ995" s="27"/>
      <c r="IR995" s="27"/>
      <c r="IS995" s="27"/>
      <c r="IT995" s="27"/>
      <c r="IU995" s="27"/>
      <c r="IV995" s="27"/>
    </row>
    <row r="996" spans="1:256" s="25" customFormat="1" ht="11.25">
      <c r="A996" s="27"/>
      <c r="B996" s="27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  <c r="EW996" s="27"/>
      <c r="EX996" s="27"/>
      <c r="EY996" s="27"/>
      <c r="EZ996" s="27"/>
      <c r="FA996" s="27"/>
      <c r="FB996" s="27"/>
      <c r="FC996" s="27"/>
      <c r="FD996" s="27"/>
      <c r="FE996" s="27"/>
      <c r="FF996" s="27"/>
      <c r="FG996" s="27"/>
      <c r="FH996" s="27"/>
      <c r="FI996" s="27"/>
      <c r="FJ996" s="27"/>
      <c r="FK996" s="27"/>
      <c r="FL996" s="27"/>
      <c r="FM996" s="27"/>
      <c r="FN996" s="27"/>
      <c r="FO996" s="27"/>
      <c r="FP996" s="27"/>
      <c r="FQ996" s="27"/>
      <c r="FR996" s="27"/>
      <c r="FS996" s="27"/>
      <c r="FT996" s="27"/>
      <c r="FU996" s="27"/>
      <c r="FV996" s="27"/>
      <c r="FW996" s="27"/>
      <c r="FX996" s="27"/>
      <c r="FY996" s="27"/>
      <c r="FZ996" s="27"/>
      <c r="GA996" s="27"/>
      <c r="GB996" s="27"/>
      <c r="GC996" s="27"/>
      <c r="GD996" s="27"/>
      <c r="GE996" s="27"/>
      <c r="GF996" s="27"/>
      <c r="GG996" s="27"/>
      <c r="GH996" s="27"/>
      <c r="GI996" s="27"/>
      <c r="GJ996" s="27"/>
      <c r="GK996" s="27"/>
      <c r="GL996" s="27"/>
      <c r="GM996" s="27"/>
      <c r="GN996" s="27"/>
      <c r="GO996" s="27"/>
      <c r="GP996" s="27"/>
      <c r="GQ996" s="27"/>
      <c r="GR996" s="27"/>
      <c r="GS996" s="27"/>
      <c r="GT996" s="27"/>
      <c r="GU996" s="27"/>
      <c r="GV996" s="27"/>
      <c r="GW996" s="27"/>
      <c r="GX996" s="27"/>
      <c r="GY996" s="27"/>
      <c r="GZ996" s="27"/>
      <c r="HA996" s="27"/>
      <c r="HB996" s="27"/>
      <c r="HC996" s="27"/>
      <c r="HD996" s="27"/>
      <c r="HE996" s="27"/>
      <c r="HF996" s="27"/>
      <c r="HG996" s="27"/>
      <c r="HH996" s="27"/>
      <c r="HI996" s="27"/>
      <c r="HJ996" s="27"/>
      <c r="HK996" s="27"/>
      <c r="HL996" s="27"/>
      <c r="HM996" s="27"/>
      <c r="HN996" s="27"/>
      <c r="HO996" s="27"/>
      <c r="HP996" s="27"/>
      <c r="HQ996" s="27"/>
      <c r="HR996" s="27"/>
      <c r="HS996" s="27"/>
      <c r="HT996" s="27"/>
      <c r="HU996" s="27"/>
      <c r="HV996" s="27"/>
      <c r="HW996" s="27"/>
      <c r="HX996" s="27"/>
      <c r="HY996" s="27"/>
      <c r="HZ996" s="27"/>
      <c r="IA996" s="27"/>
      <c r="IB996" s="27"/>
      <c r="IC996" s="27"/>
      <c r="ID996" s="27"/>
      <c r="IE996" s="27"/>
      <c r="IF996" s="27"/>
      <c r="IG996" s="27"/>
      <c r="IH996" s="27"/>
      <c r="II996" s="27"/>
      <c r="IJ996" s="27"/>
      <c r="IK996" s="27"/>
      <c r="IL996" s="27"/>
      <c r="IM996" s="27"/>
      <c r="IN996" s="27"/>
      <c r="IO996" s="27"/>
      <c r="IP996" s="27"/>
      <c r="IQ996" s="27"/>
      <c r="IR996" s="27"/>
      <c r="IS996" s="27"/>
      <c r="IT996" s="27"/>
      <c r="IU996" s="27"/>
      <c r="IV996" s="27"/>
    </row>
    <row r="997" spans="1:256" s="25" customFormat="1" ht="11.25">
      <c r="A997" s="27"/>
      <c r="B997" s="27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27"/>
      <c r="FB997" s="27"/>
      <c r="FC997" s="27"/>
      <c r="FD997" s="27"/>
      <c r="FE997" s="27"/>
      <c r="FF997" s="27"/>
      <c r="FG997" s="27"/>
      <c r="FH997" s="27"/>
      <c r="FI997" s="27"/>
      <c r="FJ997" s="27"/>
      <c r="FK997" s="27"/>
      <c r="FL997" s="27"/>
      <c r="FM997" s="27"/>
      <c r="FN997" s="27"/>
      <c r="FO997" s="27"/>
      <c r="FP997" s="27"/>
      <c r="FQ997" s="27"/>
      <c r="FR997" s="27"/>
      <c r="FS997" s="27"/>
      <c r="FT997" s="27"/>
      <c r="FU997" s="27"/>
      <c r="FV997" s="27"/>
      <c r="FW997" s="27"/>
      <c r="FX997" s="27"/>
      <c r="FY997" s="27"/>
      <c r="FZ997" s="27"/>
      <c r="GA997" s="27"/>
      <c r="GB997" s="27"/>
      <c r="GC997" s="27"/>
      <c r="GD997" s="27"/>
      <c r="GE997" s="27"/>
      <c r="GF997" s="27"/>
      <c r="GG997" s="27"/>
      <c r="GH997" s="27"/>
      <c r="GI997" s="27"/>
      <c r="GJ997" s="27"/>
      <c r="GK997" s="27"/>
      <c r="GL997" s="27"/>
      <c r="GM997" s="27"/>
      <c r="GN997" s="27"/>
      <c r="GO997" s="27"/>
      <c r="GP997" s="27"/>
      <c r="GQ997" s="27"/>
      <c r="GR997" s="27"/>
      <c r="GS997" s="27"/>
      <c r="GT997" s="27"/>
      <c r="GU997" s="27"/>
      <c r="GV997" s="27"/>
      <c r="GW997" s="27"/>
      <c r="GX997" s="27"/>
      <c r="GY997" s="27"/>
      <c r="GZ997" s="27"/>
      <c r="HA997" s="27"/>
      <c r="HB997" s="27"/>
      <c r="HC997" s="27"/>
      <c r="HD997" s="27"/>
      <c r="HE997" s="27"/>
      <c r="HF997" s="27"/>
      <c r="HG997" s="27"/>
      <c r="HH997" s="27"/>
      <c r="HI997" s="27"/>
      <c r="HJ997" s="27"/>
      <c r="HK997" s="27"/>
      <c r="HL997" s="27"/>
      <c r="HM997" s="27"/>
      <c r="HN997" s="27"/>
      <c r="HO997" s="27"/>
      <c r="HP997" s="27"/>
      <c r="HQ997" s="27"/>
      <c r="HR997" s="27"/>
      <c r="HS997" s="27"/>
      <c r="HT997" s="27"/>
      <c r="HU997" s="27"/>
      <c r="HV997" s="27"/>
      <c r="HW997" s="27"/>
      <c r="HX997" s="27"/>
      <c r="HY997" s="27"/>
      <c r="HZ997" s="27"/>
      <c r="IA997" s="27"/>
      <c r="IB997" s="27"/>
      <c r="IC997" s="27"/>
      <c r="ID997" s="27"/>
      <c r="IE997" s="27"/>
      <c r="IF997" s="27"/>
      <c r="IG997" s="27"/>
      <c r="IH997" s="27"/>
      <c r="II997" s="27"/>
      <c r="IJ997" s="27"/>
      <c r="IK997" s="27"/>
      <c r="IL997" s="27"/>
      <c r="IM997" s="27"/>
      <c r="IN997" s="27"/>
      <c r="IO997" s="27"/>
      <c r="IP997" s="27"/>
      <c r="IQ997" s="27"/>
      <c r="IR997" s="27"/>
      <c r="IS997" s="27"/>
      <c r="IT997" s="27"/>
      <c r="IU997" s="27"/>
      <c r="IV997" s="27"/>
    </row>
    <row r="998" spans="1:256" s="25" customFormat="1" ht="11.25">
      <c r="A998" s="27"/>
      <c r="B998" s="27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27"/>
      <c r="FB998" s="27"/>
      <c r="FC998" s="27"/>
      <c r="FD998" s="27"/>
      <c r="FE998" s="27"/>
      <c r="FF998" s="27"/>
      <c r="FG998" s="27"/>
      <c r="FH998" s="27"/>
      <c r="FI998" s="27"/>
      <c r="FJ998" s="27"/>
      <c r="FK998" s="27"/>
      <c r="FL998" s="27"/>
      <c r="FM998" s="27"/>
      <c r="FN998" s="27"/>
      <c r="FO998" s="27"/>
      <c r="FP998" s="27"/>
      <c r="FQ998" s="27"/>
      <c r="FR998" s="27"/>
      <c r="FS998" s="27"/>
      <c r="FT998" s="27"/>
      <c r="FU998" s="27"/>
      <c r="FV998" s="27"/>
      <c r="FW998" s="27"/>
      <c r="FX998" s="27"/>
      <c r="FY998" s="27"/>
      <c r="FZ998" s="27"/>
      <c r="GA998" s="27"/>
      <c r="GB998" s="27"/>
      <c r="GC998" s="27"/>
      <c r="GD998" s="27"/>
      <c r="GE998" s="27"/>
      <c r="GF998" s="27"/>
      <c r="GG998" s="27"/>
      <c r="GH998" s="27"/>
      <c r="GI998" s="27"/>
      <c r="GJ998" s="27"/>
      <c r="GK998" s="27"/>
      <c r="GL998" s="27"/>
      <c r="GM998" s="27"/>
      <c r="GN998" s="27"/>
      <c r="GO998" s="27"/>
      <c r="GP998" s="27"/>
      <c r="GQ998" s="27"/>
      <c r="GR998" s="27"/>
      <c r="GS998" s="27"/>
      <c r="GT998" s="27"/>
      <c r="GU998" s="27"/>
      <c r="GV998" s="27"/>
      <c r="GW998" s="27"/>
      <c r="GX998" s="27"/>
      <c r="GY998" s="27"/>
      <c r="GZ998" s="27"/>
      <c r="HA998" s="27"/>
      <c r="HB998" s="27"/>
      <c r="HC998" s="27"/>
      <c r="HD998" s="27"/>
      <c r="HE998" s="27"/>
      <c r="HF998" s="27"/>
      <c r="HG998" s="27"/>
      <c r="HH998" s="27"/>
      <c r="HI998" s="27"/>
      <c r="HJ998" s="27"/>
      <c r="HK998" s="27"/>
      <c r="HL998" s="27"/>
      <c r="HM998" s="27"/>
      <c r="HN998" s="27"/>
      <c r="HO998" s="27"/>
      <c r="HP998" s="27"/>
      <c r="HQ998" s="27"/>
      <c r="HR998" s="27"/>
      <c r="HS998" s="27"/>
      <c r="HT998" s="27"/>
      <c r="HU998" s="27"/>
      <c r="HV998" s="27"/>
      <c r="HW998" s="27"/>
      <c r="HX998" s="27"/>
      <c r="HY998" s="27"/>
      <c r="HZ998" s="27"/>
      <c r="IA998" s="27"/>
      <c r="IB998" s="27"/>
      <c r="IC998" s="27"/>
      <c r="ID998" s="27"/>
      <c r="IE998" s="27"/>
      <c r="IF998" s="27"/>
      <c r="IG998" s="27"/>
      <c r="IH998" s="27"/>
      <c r="II998" s="27"/>
      <c r="IJ998" s="27"/>
      <c r="IK998" s="27"/>
      <c r="IL998" s="27"/>
      <c r="IM998" s="27"/>
      <c r="IN998" s="27"/>
      <c r="IO998" s="27"/>
      <c r="IP998" s="27"/>
      <c r="IQ998" s="27"/>
      <c r="IR998" s="27"/>
      <c r="IS998" s="27"/>
      <c r="IT998" s="27"/>
      <c r="IU998" s="27"/>
      <c r="IV998" s="27"/>
    </row>
    <row r="999" spans="1:256" s="25" customFormat="1" ht="11.25">
      <c r="A999" s="27"/>
      <c r="B999" s="27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  <c r="EW999" s="27"/>
      <c r="EX999" s="27"/>
      <c r="EY999" s="27"/>
      <c r="EZ999" s="27"/>
      <c r="FA999" s="27"/>
      <c r="FB999" s="27"/>
      <c r="FC999" s="27"/>
      <c r="FD999" s="27"/>
      <c r="FE999" s="27"/>
      <c r="FF999" s="27"/>
      <c r="FG999" s="27"/>
      <c r="FH999" s="27"/>
      <c r="FI999" s="27"/>
      <c r="FJ999" s="27"/>
      <c r="FK999" s="27"/>
      <c r="FL999" s="27"/>
      <c r="FM999" s="27"/>
      <c r="FN999" s="27"/>
      <c r="FO999" s="27"/>
      <c r="FP999" s="27"/>
      <c r="FQ999" s="27"/>
      <c r="FR999" s="27"/>
      <c r="FS999" s="27"/>
      <c r="FT999" s="27"/>
      <c r="FU999" s="27"/>
      <c r="FV999" s="27"/>
      <c r="FW999" s="27"/>
      <c r="FX999" s="27"/>
      <c r="FY999" s="27"/>
      <c r="FZ999" s="27"/>
      <c r="GA999" s="27"/>
      <c r="GB999" s="27"/>
      <c r="GC999" s="27"/>
      <c r="GD999" s="27"/>
      <c r="GE999" s="27"/>
      <c r="GF999" s="27"/>
      <c r="GG999" s="27"/>
      <c r="GH999" s="27"/>
      <c r="GI999" s="27"/>
      <c r="GJ999" s="27"/>
      <c r="GK999" s="27"/>
      <c r="GL999" s="27"/>
      <c r="GM999" s="27"/>
      <c r="GN999" s="27"/>
      <c r="GO999" s="27"/>
      <c r="GP999" s="27"/>
      <c r="GQ999" s="27"/>
      <c r="GR999" s="27"/>
      <c r="GS999" s="27"/>
      <c r="GT999" s="27"/>
      <c r="GU999" s="27"/>
      <c r="GV999" s="27"/>
      <c r="GW999" s="27"/>
      <c r="GX999" s="27"/>
      <c r="GY999" s="27"/>
      <c r="GZ999" s="27"/>
      <c r="HA999" s="27"/>
      <c r="HB999" s="27"/>
      <c r="HC999" s="27"/>
      <c r="HD999" s="27"/>
      <c r="HE999" s="27"/>
      <c r="HF999" s="27"/>
      <c r="HG999" s="27"/>
      <c r="HH999" s="27"/>
      <c r="HI999" s="27"/>
      <c r="HJ999" s="27"/>
      <c r="HK999" s="27"/>
      <c r="HL999" s="27"/>
      <c r="HM999" s="27"/>
      <c r="HN999" s="27"/>
      <c r="HO999" s="27"/>
      <c r="HP999" s="27"/>
      <c r="HQ999" s="27"/>
      <c r="HR999" s="27"/>
      <c r="HS999" s="27"/>
      <c r="HT999" s="27"/>
      <c r="HU999" s="27"/>
      <c r="HV999" s="27"/>
      <c r="HW999" s="27"/>
      <c r="HX999" s="27"/>
      <c r="HY999" s="27"/>
      <c r="HZ999" s="27"/>
      <c r="IA999" s="27"/>
      <c r="IB999" s="27"/>
      <c r="IC999" s="27"/>
      <c r="ID999" s="27"/>
      <c r="IE999" s="27"/>
      <c r="IF999" s="27"/>
      <c r="IG999" s="27"/>
      <c r="IH999" s="27"/>
      <c r="II999" s="27"/>
      <c r="IJ999" s="27"/>
      <c r="IK999" s="27"/>
      <c r="IL999" s="27"/>
      <c r="IM999" s="27"/>
      <c r="IN999" s="27"/>
      <c r="IO999" s="27"/>
      <c r="IP999" s="27"/>
      <c r="IQ999" s="27"/>
      <c r="IR999" s="27"/>
      <c r="IS999" s="27"/>
      <c r="IT999" s="27"/>
      <c r="IU999" s="27"/>
      <c r="IV999" s="27"/>
    </row>
    <row r="1000" spans="1:256" s="25" customFormat="1" ht="11.25">
      <c r="A1000" s="27"/>
      <c r="B1000" s="27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  <c r="EW1000" s="27"/>
      <c r="EX1000" s="27"/>
      <c r="EY1000" s="27"/>
      <c r="EZ1000" s="27"/>
      <c r="FA1000" s="27"/>
      <c r="FB1000" s="27"/>
      <c r="FC1000" s="27"/>
      <c r="FD1000" s="27"/>
      <c r="FE1000" s="27"/>
      <c r="FF1000" s="27"/>
      <c r="FG1000" s="27"/>
      <c r="FH1000" s="27"/>
      <c r="FI1000" s="27"/>
      <c r="FJ1000" s="27"/>
      <c r="FK1000" s="27"/>
      <c r="FL1000" s="27"/>
      <c r="FM1000" s="27"/>
      <c r="FN1000" s="27"/>
      <c r="FO1000" s="27"/>
      <c r="FP1000" s="27"/>
      <c r="FQ1000" s="27"/>
      <c r="FR1000" s="27"/>
      <c r="FS1000" s="27"/>
      <c r="FT1000" s="27"/>
      <c r="FU1000" s="27"/>
      <c r="FV1000" s="27"/>
      <c r="FW1000" s="27"/>
      <c r="FX1000" s="27"/>
      <c r="FY1000" s="27"/>
      <c r="FZ1000" s="27"/>
      <c r="GA1000" s="27"/>
      <c r="GB1000" s="27"/>
      <c r="GC1000" s="27"/>
      <c r="GD1000" s="27"/>
      <c r="GE1000" s="27"/>
      <c r="GF1000" s="27"/>
      <c r="GG1000" s="27"/>
      <c r="GH1000" s="27"/>
      <c r="GI1000" s="27"/>
      <c r="GJ1000" s="27"/>
      <c r="GK1000" s="27"/>
      <c r="GL1000" s="27"/>
      <c r="GM1000" s="27"/>
      <c r="GN1000" s="27"/>
      <c r="GO1000" s="27"/>
      <c r="GP1000" s="27"/>
      <c r="GQ1000" s="27"/>
      <c r="GR1000" s="27"/>
      <c r="GS1000" s="27"/>
      <c r="GT1000" s="27"/>
      <c r="GU1000" s="27"/>
      <c r="GV1000" s="27"/>
      <c r="GW1000" s="27"/>
      <c r="GX1000" s="27"/>
      <c r="GY1000" s="27"/>
      <c r="GZ1000" s="27"/>
      <c r="HA1000" s="27"/>
      <c r="HB1000" s="27"/>
      <c r="HC1000" s="27"/>
      <c r="HD1000" s="27"/>
      <c r="HE1000" s="27"/>
      <c r="HF1000" s="27"/>
      <c r="HG1000" s="27"/>
      <c r="HH1000" s="27"/>
      <c r="HI1000" s="27"/>
      <c r="HJ1000" s="27"/>
      <c r="HK1000" s="27"/>
      <c r="HL1000" s="27"/>
      <c r="HM1000" s="27"/>
      <c r="HN1000" s="27"/>
      <c r="HO1000" s="27"/>
      <c r="HP1000" s="27"/>
      <c r="HQ1000" s="27"/>
      <c r="HR1000" s="27"/>
      <c r="HS1000" s="27"/>
      <c r="HT1000" s="27"/>
      <c r="HU1000" s="27"/>
      <c r="HV1000" s="27"/>
      <c r="HW1000" s="27"/>
      <c r="HX1000" s="27"/>
      <c r="HY1000" s="27"/>
      <c r="HZ1000" s="27"/>
      <c r="IA1000" s="27"/>
      <c r="IB1000" s="27"/>
      <c r="IC1000" s="27"/>
      <c r="ID1000" s="27"/>
      <c r="IE1000" s="27"/>
      <c r="IF1000" s="27"/>
      <c r="IG1000" s="27"/>
      <c r="IH1000" s="27"/>
      <c r="II1000" s="27"/>
      <c r="IJ1000" s="27"/>
      <c r="IK1000" s="27"/>
      <c r="IL1000" s="27"/>
      <c r="IM1000" s="27"/>
      <c r="IN1000" s="27"/>
      <c r="IO1000" s="27"/>
      <c r="IP1000" s="27"/>
      <c r="IQ1000" s="27"/>
      <c r="IR1000" s="27"/>
      <c r="IS1000" s="27"/>
      <c r="IT1000" s="27"/>
      <c r="IU1000" s="27"/>
      <c r="IV1000" s="27"/>
    </row>
    <row r="1001" spans="1:256" s="25" customFormat="1" ht="11.25">
      <c r="A1001" s="27"/>
      <c r="B1001" s="27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27"/>
      <c r="FB1001" s="27"/>
      <c r="FC1001" s="27"/>
      <c r="FD1001" s="27"/>
      <c r="FE1001" s="27"/>
      <c r="FF1001" s="27"/>
      <c r="FG1001" s="27"/>
      <c r="FH1001" s="27"/>
      <c r="FI1001" s="27"/>
      <c r="FJ1001" s="27"/>
      <c r="FK1001" s="27"/>
      <c r="FL1001" s="27"/>
      <c r="FM1001" s="27"/>
      <c r="FN1001" s="27"/>
      <c r="FO1001" s="27"/>
      <c r="FP1001" s="27"/>
      <c r="FQ1001" s="27"/>
      <c r="FR1001" s="27"/>
      <c r="FS1001" s="27"/>
      <c r="FT1001" s="27"/>
      <c r="FU1001" s="27"/>
      <c r="FV1001" s="27"/>
      <c r="FW1001" s="27"/>
      <c r="FX1001" s="27"/>
      <c r="FY1001" s="27"/>
      <c r="FZ1001" s="27"/>
      <c r="GA1001" s="27"/>
      <c r="GB1001" s="27"/>
      <c r="GC1001" s="27"/>
      <c r="GD1001" s="27"/>
      <c r="GE1001" s="27"/>
      <c r="GF1001" s="27"/>
      <c r="GG1001" s="27"/>
      <c r="GH1001" s="27"/>
      <c r="GI1001" s="27"/>
      <c r="GJ1001" s="27"/>
      <c r="GK1001" s="27"/>
      <c r="GL1001" s="27"/>
      <c r="GM1001" s="27"/>
      <c r="GN1001" s="27"/>
      <c r="GO1001" s="27"/>
      <c r="GP1001" s="27"/>
      <c r="GQ1001" s="27"/>
      <c r="GR1001" s="27"/>
      <c r="GS1001" s="27"/>
      <c r="GT1001" s="27"/>
      <c r="GU1001" s="27"/>
      <c r="GV1001" s="27"/>
      <c r="GW1001" s="27"/>
      <c r="GX1001" s="27"/>
      <c r="GY1001" s="27"/>
      <c r="GZ1001" s="27"/>
      <c r="HA1001" s="27"/>
      <c r="HB1001" s="27"/>
      <c r="HC1001" s="27"/>
      <c r="HD1001" s="27"/>
      <c r="HE1001" s="27"/>
      <c r="HF1001" s="27"/>
      <c r="HG1001" s="27"/>
      <c r="HH1001" s="27"/>
      <c r="HI1001" s="27"/>
      <c r="HJ1001" s="27"/>
      <c r="HK1001" s="27"/>
      <c r="HL1001" s="27"/>
      <c r="HM1001" s="27"/>
      <c r="HN1001" s="27"/>
      <c r="HO1001" s="27"/>
      <c r="HP1001" s="27"/>
      <c r="HQ1001" s="27"/>
      <c r="HR1001" s="27"/>
      <c r="HS1001" s="27"/>
      <c r="HT1001" s="27"/>
      <c r="HU1001" s="27"/>
      <c r="HV1001" s="27"/>
      <c r="HW1001" s="27"/>
      <c r="HX1001" s="27"/>
      <c r="HY1001" s="27"/>
      <c r="HZ1001" s="27"/>
      <c r="IA1001" s="27"/>
      <c r="IB1001" s="27"/>
      <c r="IC1001" s="27"/>
      <c r="ID1001" s="27"/>
      <c r="IE1001" s="27"/>
      <c r="IF1001" s="27"/>
      <c r="IG1001" s="27"/>
      <c r="IH1001" s="27"/>
      <c r="II1001" s="27"/>
      <c r="IJ1001" s="27"/>
      <c r="IK1001" s="27"/>
      <c r="IL1001" s="27"/>
      <c r="IM1001" s="27"/>
      <c r="IN1001" s="27"/>
      <c r="IO1001" s="27"/>
      <c r="IP1001" s="27"/>
      <c r="IQ1001" s="27"/>
      <c r="IR1001" s="27"/>
      <c r="IS1001" s="27"/>
      <c r="IT1001" s="27"/>
      <c r="IU1001" s="27"/>
      <c r="IV1001" s="27"/>
    </row>
    <row r="1002" spans="1:256" s="25" customFormat="1" ht="11.25">
      <c r="A1002" s="27"/>
      <c r="B1002" s="27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  <c r="EW1002" s="27"/>
      <c r="EX1002" s="27"/>
      <c r="EY1002" s="27"/>
      <c r="EZ1002" s="27"/>
      <c r="FA1002" s="27"/>
      <c r="FB1002" s="27"/>
      <c r="FC1002" s="27"/>
      <c r="FD1002" s="27"/>
      <c r="FE1002" s="27"/>
      <c r="FF1002" s="27"/>
      <c r="FG1002" s="27"/>
      <c r="FH1002" s="27"/>
      <c r="FI1002" s="27"/>
      <c r="FJ1002" s="27"/>
      <c r="FK1002" s="27"/>
      <c r="FL1002" s="27"/>
      <c r="FM1002" s="27"/>
      <c r="FN1002" s="27"/>
      <c r="FO1002" s="27"/>
      <c r="FP1002" s="27"/>
      <c r="FQ1002" s="27"/>
      <c r="FR1002" s="27"/>
      <c r="FS1002" s="27"/>
      <c r="FT1002" s="27"/>
      <c r="FU1002" s="27"/>
      <c r="FV1002" s="27"/>
      <c r="FW1002" s="27"/>
      <c r="FX1002" s="27"/>
      <c r="FY1002" s="27"/>
      <c r="FZ1002" s="27"/>
      <c r="GA1002" s="27"/>
      <c r="GB1002" s="27"/>
      <c r="GC1002" s="27"/>
      <c r="GD1002" s="27"/>
      <c r="GE1002" s="27"/>
      <c r="GF1002" s="27"/>
      <c r="GG1002" s="27"/>
      <c r="GH1002" s="27"/>
      <c r="GI1002" s="27"/>
      <c r="GJ1002" s="27"/>
      <c r="GK1002" s="27"/>
      <c r="GL1002" s="27"/>
      <c r="GM1002" s="27"/>
      <c r="GN1002" s="27"/>
      <c r="GO1002" s="27"/>
      <c r="GP1002" s="27"/>
      <c r="GQ1002" s="27"/>
      <c r="GR1002" s="27"/>
      <c r="GS1002" s="27"/>
      <c r="GT1002" s="27"/>
      <c r="GU1002" s="27"/>
      <c r="GV1002" s="27"/>
      <c r="GW1002" s="27"/>
      <c r="GX1002" s="27"/>
      <c r="GY1002" s="27"/>
      <c r="GZ1002" s="27"/>
      <c r="HA1002" s="27"/>
      <c r="HB1002" s="27"/>
      <c r="HC1002" s="27"/>
      <c r="HD1002" s="27"/>
      <c r="HE1002" s="27"/>
      <c r="HF1002" s="27"/>
      <c r="HG1002" s="27"/>
      <c r="HH1002" s="27"/>
      <c r="HI1002" s="27"/>
      <c r="HJ1002" s="27"/>
      <c r="HK1002" s="27"/>
      <c r="HL1002" s="27"/>
      <c r="HM1002" s="27"/>
      <c r="HN1002" s="27"/>
      <c r="HO1002" s="27"/>
      <c r="HP1002" s="27"/>
      <c r="HQ1002" s="27"/>
      <c r="HR1002" s="27"/>
      <c r="HS1002" s="27"/>
      <c r="HT1002" s="27"/>
      <c r="HU1002" s="27"/>
      <c r="HV1002" s="27"/>
      <c r="HW1002" s="27"/>
      <c r="HX1002" s="27"/>
      <c r="HY1002" s="27"/>
      <c r="HZ1002" s="27"/>
      <c r="IA1002" s="27"/>
      <c r="IB1002" s="27"/>
      <c r="IC1002" s="27"/>
      <c r="ID1002" s="27"/>
      <c r="IE1002" s="27"/>
      <c r="IF1002" s="27"/>
      <c r="IG1002" s="27"/>
      <c r="IH1002" s="27"/>
      <c r="II1002" s="27"/>
      <c r="IJ1002" s="27"/>
      <c r="IK1002" s="27"/>
      <c r="IL1002" s="27"/>
      <c r="IM1002" s="27"/>
      <c r="IN1002" s="27"/>
      <c r="IO1002" s="27"/>
      <c r="IP1002" s="27"/>
      <c r="IQ1002" s="27"/>
      <c r="IR1002" s="27"/>
      <c r="IS1002" s="27"/>
      <c r="IT1002" s="27"/>
      <c r="IU1002" s="27"/>
      <c r="IV1002" s="27"/>
    </row>
    <row r="1003" spans="1:256" s="25" customFormat="1" ht="11.25">
      <c r="A1003" s="27"/>
      <c r="B1003" s="27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  <c r="EW1003" s="27"/>
      <c r="EX1003" s="27"/>
      <c r="EY1003" s="27"/>
      <c r="EZ1003" s="27"/>
      <c r="FA1003" s="27"/>
      <c r="FB1003" s="27"/>
      <c r="FC1003" s="27"/>
      <c r="FD1003" s="27"/>
      <c r="FE1003" s="27"/>
      <c r="FF1003" s="27"/>
      <c r="FG1003" s="27"/>
      <c r="FH1003" s="27"/>
      <c r="FI1003" s="27"/>
      <c r="FJ1003" s="27"/>
      <c r="FK1003" s="27"/>
      <c r="FL1003" s="27"/>
      <c r="FM1003" s="27"/>
      <c r="FN1003" s="27"/>
      <c r="FO1003" s="27"/>
      <c r="FP1003" s="27"/>
      <c r="FQ1003" s="27"/>
      <c r="FR1003" s="27"/>
      <c r="FS1003" s="27"/>
      <c r="FT1003" s="27"/>
      <c r="FU1003" s="27"/>
      <c r="FV1003" s="27"/>
      <c r="FW1003" s="27"/>
      <c r="FX1003" s="27"/>
      <c r="FY1003" s="27"/>
      <c r="FZ1003" s="27"/>
      <c r="GA1003" s="27"/>
      <c r="GB1003" s="27"/>
      <c r="GC1003" s="27"/>
      <c r="GD1003" s="27"/>
      <c r="GE1003" s="27"/>
      <c r="GF1003" s="27"/>
      <c r="GG1003" s="27"/>
      <c r="GH1003" s="27"/>
      <c r="GI1003" s="27"/>
      <c r="GJ1003" s="27"/>
      <c r="GK1003" s="27"/>
      <c r="GL1003" s="27"/>
      <c r="GM1003" s="27"/>
      <c r="GN1003" s="27"/>
      <c r="GO1003" s="27"/>
      <c r="GP1003" s="27"/>
      <c r="GQ1003" s="27"/>
      <c r="GR1003" s="27"/>
      <c r="GS1003" s="27"/>
      <c r="GT1003" s="27"/>
      <c r="GU1003" s="27"/>
      <c r="GV1003" s="27"/>
      <c r="GW1003" s="27"/>
      <c r="GX1003" s="27"/>
      <c r="GY1003" s="27"/>
      <c r="GZ1003" s="27"/>
      <c r="HA1003" s="27"/>
      <c r="HB1003" s="27"/>
      <c r="HC1003" s="27"/>
      <c r="HD1003" s="27"/>
      <c r="HE1003" s="27"/>
      <c r="HF1003" s="27"/>
      <c r="HG1003" s="27"/>
      <c r="HH1003" s="27"/>
      <c r="HI1003" s="27"/>
      <c r="HJ1003" s="27"/>
      <c r="HK1003" s="27"/>
      <c r="HL1003" s="27"/>
      <c r="HM1003" s="27"/>
      <c r="HN1003" s="27"/>
      <c r="HO1003" s="27"/>
      <c r="HP1003" s="27"/>
      <c r="HQ1003" s="27"/>
      <c r="HR1003" s="27"/>
      <c r="HS1003" s="27"/>
      <c r="HT1003" s="27"/>
      <c r="HU1003" s="27"/>
      <c r="HV1003" s="27"/>
      <c r="HW1003" s="27"/>
      <c r="HX1003" s="27"/>
      <c r="HY1003" s="27"/>
      <c r="HZ1003" s="27"/>
      <c r="IA1003" s="27"/>
      <c r="IB1003" s="27"/>
      <c r="IC1003" s="27"/>
      <c r="ID1003" s="27"/>
      <c r="IE1003" s="27"/>
      <c r="IF1003" s="27"/>
      <c r="IG1003" s="27"/>
      <c r="IH1003" s="27"/>
      <c r="II1003" s="27"/>
      <c r="IJ1003" s="27"/>
      <c r="IK1003" s="27"/>
      <c r="IL1003" s="27"/>
      <c r="IM1003" s="27"/>
      <c r="IN1003" s="27"/>
      <c r="IO1003" s="27"/>
      <c r="IP1003" s="27"/>
      <c r="IQ1003" s="27"/>
      <c r="IR1003" s="27"/>
      <c r="IS1003" s="27"/>
      <c r="IT1003" s="27"/>
      <c r="IU1003" s="27"/>
      <c r="IV1003" s="27"/>
    </row>
    <row r="1004" spans="1:256" s="25" customFormat="1" ht="11.25">
      <c r="A1004" s="27"/>
      <c r="B1004" s="27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  <c r="EW1004" s="27"/>
      <c r="EX1004" s="27"/>
      <c r="EY1004" s="27"/>
      <c r="EZ1004" s="27"/>
      <c r="FA1004" s="27"/>
      <c r="FB1004" s="27"/>
      <c r="FC1004" s="27"/>
      <c r="FD1004" s="27"/>
      <c r="FE1004" s="27"/>
      <c r="FF1004" s="27"/>
      <c r="FG1004" s="27"/>
      <c r="FH1004" s="27"/>
      <c r="FI1004" s="27"/>
      <c r="FJ1004" s="27"/>
      <c r="FK1004" s="27"/>
      <c r="FL1004" s="27"/>
      <c r="FM1004" s="27"/>
      <c r="FN1004" s="27"/>
      <c r="FO1004" s="27"/>
      <c r="FP1004" s="27"/>
      <c r="FQ1004" s="27"/>
      <c r="FR1004" s="27"/>
      <c r="FS1004" s="27"/>
      <c r="FT1004" s="27"/>
      <c r="FU1004" s="27"/>
      <c r="FV1004" s="27"/>
      <c r="FW1004" s="27"/>
      <c r="FX1004" s="27"/>
      <c r="FY1004" s="27"/>
      <c r="FZ1004" s="27"/>
      <c r="GA1004" s="27"/>
      <c r="GB1004" s="27"/>
      <c r="GC1004" s="27"/>
      <c r="GD1004" s="27"/>
      <c r="GE1004" s="27"/>
      <c r="GF1004" s="27"/>
      <c r="GG1004" s="27"/>
      <c r="GH1004" s="27"/>
      <c r="GI1004" s="27"/>
      <c r="GJ1004" s="27"/>
      <c r="GK1004" s="27"/>
      <c r="GL1004" s="27"/>
      <c r="GM1004" s="27"/>
      <c r="GN1004" s="27"/>
      <c r="GO1004" s="27"/>
      <c r="GP1004" s="27"/>
      <c r="GQ1004" s="27"/>
      <c r="GR1004" s="27"/>
      <c r="GS1004" s="27"/>
      <c r="GT1004" s="27"/>
      <c r="GU1004" s="27"/>
      <c r="GV1004" s="27"/>
      <c r="GW1004" s="27"/>
      <c r="GX1004" s="27"/>
      <c r="GY1004" s="27"/>
      <c r="GZ1004" s="27"/>
      <c r="HA1004" s="27"/>
      <c r="HB1004" s="27"/>
      <c r="HC1004" s="27"/>
      <c r="HD1004" s="27"/>
      <c r="HE1004" s="27"/>
      <c r="HF1004" s="27"/>
      <c r="HG1004" s="27"/>
      <c r="HH1004" s="27"/>
      <c r="HI1004" s="27"/>
      <c r="HJ1004" s="27"/>
      <c r="HK1004" s="27"/>
      <c r="HL1004" s="27"/>
      <c r="HM1004" s="27"/>
      <c r="HN1004" s="27"/>
      <c r="HO1004" s="27"/>
      <c r="HP1004" s="27"/>
      <c r="HQ1004" s="27"/>
      <c r="HR1004" s="27"/>
      <c r="HS1004" s="27"/>
      <c r="HT1004" s="27"/>
      <c r="HU1004" s="27"/>
      <c r="HV1004" s="27"/>
      <c r="HW1004" s="27"/>
      <c r="HX1004" s="27"/>
      <c r="HY1004" s="27"/>
      <c r="HZ1004" s="27"/>
      <c r="IA1004" s="27"/>
      <c r="IB1004" s="27"/>
      <c r="IC1004" s="27"/>
      <c r="ID1004" s="27"/>
      <c r="IE1004" s="27"/>
      <c r="IF1004" s="27"/>
      <c r="IG1004" s="27"/>
      <c r="IH1004" s="27"/>
      <c r="II1004" s="27"/>
      <c r="IJ1004" s="27"/>
      <c r="IK1004" s="27"/>
      <c r="IL1004" s="27"/>
      <c r="IM1004" s="27"/>
      <c r="IN1004" s="27"/>
      <c r="IO1004" s="27"/>
      <c r="IP1004" s="27"/>
      <c r="IQ1004" s="27"/>
      <c r="IR1004" s="27"/>
      <c r="IS1004" s="27"/>
      <c r="IT1004" s="27"/>
      <c r="IU1004" s="27"/>
      <c r="IV1004" s="27"/>
    </row>
    <row r="1005" spans="1:256" s="25" customFormat="1" ht="11.25">
      <c r="A1005" s="27"/>
      <c r="B1005" s="27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  <c r="EW1005" s="27"/>
      <c r="EX1005" s="27"/>
      <c r="EY1005" s="27"/>
      <c r="EZ1005" s="27"/>
      <c r="FA1005" s="27"/>
      <c r="FB1005" s="27"/>
      <c r="FC1005" s="27"/>
      <c r="FD1005" s="27"/>
      <c r="FE1005" s="27"/>
      <c r="FF1005" s="27"/>
      <c r="FG1005" s="27"/>
      <c r="FH1005" s="27"/>
      <c r="FI1005" s="27"/>
      <c r="FJ1005" s="27"/>
      <c r="FK1005" s="27"/>
      <c r="FL1005" s="27"/>
      <c r="FM1005" s="27"/>
      <c r="FN1005" s="27"/>
      <c r="FO1005" s="27"/>
      <c r="FP1005" s="27"/>
      <c r="FQ1005" s="27"/>
      <c r="FR1005" s="27"/>
      <c r="FS1005" s="27"/>
      <c r="FT1005" s="27"/>
      <c r="FU1005" s="27"/>
      <c r="FV1005" s="27"/>
      <c r="FW1005" s="27"/>
      <c r="FX1005" s="27"/>
      <c r="FY1005" s="27"/>
      <c r="FZ1005" s="27"/>
      <c r="GA1005" s="27"/>
      <c r="GB1005" s="27"/>
      <c r="GC1005" s="27"/>
      <c r="GD1005" s="27"/>
      <c r="GE1005" s="27"/>
      <c r="GF1005" s="27"/>
      <c r="GG1005" s="27"/>
      <c r="GH1005" s="27"/>
      <c r="GI1005" s="27"/>
      <c r="GJ1005" s="27"/>
      <c r="GK1005" s="27"/>
      <c r="GL1005" s="27"/>
      <c r="GM1005" s="27"/>
      <c r="GN1005" s="27"/>
      <c r="GO1005" s="27"/>
      <c r="GP1005" s="27"/>
      <c r="GQ1005" s="27"/>
      <c r="GR1005" s="27"/>
      <c r="GS1005" s="27"/>
      <c r="GT1005" s="27"/>
      <c r="GU1005" s="27"/>
      <c r="GV1005" s="27"/>
      <c r="GW1005" s="27"/>
      <c r="GX1005" s="27"/>
      <c r="GY1005" s="27"/>
      <c r="GZ1005" s="27"/>
      <c r="HA1005" s="27"/>
      <c r="HB1005" s="27"/>
      <c r="HC1005" s="27"/>
      <c r="HD1005" s="27"/>
      <c r="HE1005" s="27"/>
      <c r="HF1005" s="27"/>
      <c r="HG1005" s="27"/>
      <c r="HH1005" s="27"/>
      <c r="HI1005" s="27"/>
      <c r="HJ1005" s="27"/>
      <c r="HK1005" s="27"/>
      <c r="HL1005" s="27"/>
      <c r="HM1005" s="27"/>
      <c r="HN1005" s="27"/>
      <c r="HO1005" s="27"/>
      <c r="HP1005" s="27"/>
      <c r="HQ1005" s="27"/>
      <c r="HR1005" s="27"/>
      <c r="HS1005" s="27"/>
      <c r="HT1005" s="27"/>
      <c r="HU1005" s="27"/>
      <c r="HV1005" s="27"/>
      <c r="HW1005" s="27"/>
      <c r="HX1005" s="27"/>
      <c r="HY1005" s="27"/>
      <c r="HZ1005" s="27"/>
      <c r="IA1005" s="27"/>
      <c r="IB1005" s="27"/>
      <c r="IC1005" s="27"/>
      <c r="ID1005" s="27"/>
      <c r="IE1005" s="27"/>
      <c r="IF1005" s="27"/>
      <c r="IG1005" s="27"/>
      <c r="IH1005" s="27"/>
      <c r="II1005" s="27"/>
      <c r="IJ1005" s="27"/>
      <c r="IK1005" s="27"/>
      <c r="IL1005" s="27"/>
      <c r="IM1005" s="27"/>
      <c r="IN1005" s="27"/>
      <c r="IO1005" s="27"/>
      <c r="IP1005" s="27"/>
      <c r="IQ1005" s="27"/>
      <c r="IR1005" s="27"/>
      <c r="IS1005" s="27"/>
      <c r="IT1005" s="27"/>
      <c r="IU1005" s="27"/>
      <c r="IV1005" s="27"/>
    </row>
    <row r="1006" spans="1:256" s="25" customFormat="1" ht="11.25">
      <c r="A1006" s="27"/>
      <c r="B1006" s="27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  <c r="IV1006" s="27"/>
    </row>
    <row r="1007" spans="1:256" s="25" customFormat="1" ht="11.25">
      <c r="A1007" s="27"/>
      <c r="B1007" s="27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  <c r="IV1007" s="27"/>
    </row>
    <row r="1008" spans="1:256" s="25" customFormat="1" ht="11.25">
      <c r="A1008" s="27"/>
      <c r="B1008" s="27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  <c r="IV1008" s="27"/>
    </row>
    <row r="1009" spans="1:256" s="25" customFormat="1" ht="11.25">
      <c r="A1009" s="27"/>
      <c r="B1009" s="27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  <c r="IV1009" s="27"/>
    </row>
    <row r="1010" spans="1:256" s="25" customFormat="1" ht="11.25">
      <c r="A1010" s="27"/>
      <c r="B1010" s="27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27"/>
      <c r="FB1010" s="27"/>
      <c r="FC1010" s="27"/>
      <c r="FD1010" s="27"/>
      <c r="FE1010" s="27"/>
      <c r="FF1010" s="27"/>
      <c r="FG1010" s="27"/>
      <c r="FH1010" s="27"/>
      <c r="FI1010" s="27"/>
      <c r="FJ1010" s="27"/>
      <c r="FK1010" s="27"/>
      <c r="FL1010" s="27"/>
      <c r="FM1010" s="27"/>
      <c r="FN1010" s="27"/>
      <c r="FO1010" s="27"/>
      <c r="FP1010" s="27"/>
      <c r="FQ1010" s="27"/>
      <c r="FR1010" s="27"/>
      <c r="FS1010" s="27"/>
      <c r="FT1010" s="27"/>
      <c r="FU1010" s="27"/>
      <c r="FV1010" s="27"/>
      <c r="FW1010" s="27"/>
      <c r="FX1010" s="27"/>
      <c r="FY1010" s="27"/>
      <c r="FZ1010" s="27"/>
      <c r="GA1010" s="27"/>
      <c r="GB1010" s="27"/>
      <c r="GC1010" s="27"/>
      <c r="GD1010" s="27"/>
      <c r="GE1010" s="27"/>
      <c r="GF1010" s="27"/>
      <c r="GG1010" s="27"/>
      <c r="GH1010" s="27"/>
      <c r="GI1010" s="27"/>
      <c r="GJ1010" s="27"/>
      <c r="GK1010" s="27"/>
      <c r="GL1010" s="27"/>
      <c r="GM1010" s="27"/>
      <c r="GN1010" s="27"/>
      <c r="GO1010" s="27"/>
      <c r="GP1010" s="27"/>
      <c r="GQ1010" s="27"/>
      <c r="GR1010" s="27"/>
      <c r="GS1010" s="27"/>
      <c r="GT1010" s="27"/>
      <c r="GU1010" s="27"/>
      <c r="GV1010" s="27"/>
      <c r="GW1010" s="27"/>
      <c r="GX1010" s="27"/>
      <c r="GY1010" s="27"/>
      <c r="GZ1010" s="27"/>
      <c r="HA1010" s="27"/>
      <c r="HB1010" s="27"/>
      <c r="HC1010" s="27"/>
      <c r="HD1010" s="27"/>
      <c r="HE1010" s="27"/>
      <c r="HF1010" s="27"/>
      <c r="HG1010" s="27"/>
      <c r="HH1010" s="27"/>
      <c r="HI1010" s="27"/>
      <c r="HJ1010" s="27"/>
      <c r="HK1010" s="27"/>
      <c r="HL1010" s="27"/>
      <c r="HM1010" s="27"/>
      <c r="HN1010" s="27"/>
      <c r="HO1010" s="27"/>
      <c r="HP1010" s="27"/>
      <c r="HQ1010" s="27"/>
      <c r="HR1010" s="27"/>
      <c r="HS1010" s="27"/>
      <c r="HT1010" s="27"/>
      <c r="HU1010" s="27"/>
      <c r="HV1010" s="27"/>
      <c r="HW1010" s="27"/>
      <c r="HX1010" s="27"/>
      <c r="HY1010" s="27"/>
      <c r="HZ1010" s="27"/>
      <c r="IA1010" s="27"/>
      <c r="IB1010" s="27"/>
      <c r="IC1010" s="27"/>
      <c r="ID1010" s="27"/>
      <c r="IE1010" s="27"/>
      <c r="IF1010" s="27"/>
      <c r="IG1010" s="27"/>
      <c r="IH1010" s="27"/>
      <c r="II1010" s="27"/>
      <c r="IJ1010" s="27"/>
      <c r="IK1010" s="27"/>
      <c r="IL1010" s="27"/>
      <c r="IM1010" s="27"/>
      <c r="IN1010" s="27"/>
      <c r="IO1010" s="27"/>
      <c r="IP1010" s="27"/>
      <c r="IQ1010" s="27"/>
      <c r="IR1010" s="27"/>
      <c r="IS1010" s="27"/>
      <c r="IT1010" s="27"/>
      <c r="IU1010" s="27"/>
      <c r="IV1010" s="27"/>
    </row>
    <row r="1011" spans="1:256" s="25" customFormat="1" ht="11.25">
      <c r="A1011" s="27"/>
      <c r="B1011" s="27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27"/>
      <c r="FB1011" s="27"/>
      <c r="FC1011" s="27"/>
      <c r="FD1011" s="27"/>
      <c r="FE1011" s="27"/>
      <c r="FF1011" s="27"/>
      <c r="FG1011" s="27"/>
      <c r="FH1011" s="27"/>
      <c r="FI1011" s="27"/>
      <c r="FJ1011" s="27"/>
      <c r="FK1011" s="27"/>
      <c r="FL1011" s="27"/>
      <c r="FM1011" s="27"/>
      <c r="FN1011" s="27"/>
      <c r="FO1011" s="27"/>
      <c r="FP1011" s="27"/>
      <c r="FQ1011" s="27"/>
      <c r="FR1011" s="27"/>
      <c r="FS1011" s="27"/>
      <c r="FT1011" s="27"/>
      <c r="FU1011" s="27"/>
      <c r="FV1011" s="27"/>
      <c r="FW1011" s="27"/>
      <c r="FX1011" s="27"/>
      <c r="FY1011" s="27"/>
      <c r="FZ1011" s="27"/>
      <c r="GA1011" s="27"/>
      <c r="GB1011" s="27"/>
      <c r="GC1011" s="27"/>
      <c r="GD1011" s="27"/>
      <c r="GE1011" s="27"/>
      <c r="GF1011" s="27"/>
      <c r="GG1011" s="27"/>
      <c r="GH1011" s="27"/>
      <c r="GI1011" s="27"/>
      <c r="GJ1011" s="27"/>
      <c r="GK1011" s="27"/>
      <c r="GL1011" s="27"/>
      <c r="GM1011" s="27"/>
      <c r="GN1011" s="27"/>
      <c r="GO1011" s="27"/>
      <c r="GP1011" s="27"/>
      <c r="GQ1011" s="27"/>
      <c r="GR1011" s="27"/>
      <c r="GS1011" s="27"/>
      <c r="GT1011" s="27"/>
      <c r="GU1011" s="27"/>
      <c r="GV1011" s="27"/>
      <c r="GW1011" s="27"/>
      <c r="GX1011" s="27"/>
      <c r="GY1011" s="27"/>
      <c r="GZ1011" s="27"/>
      <c r="HA1011" s="27"/>
      <c r="HB1011" s="27"/>
      <c r="HC1011" s="27"/>
      <c r="HD1011" s="27"/>
      <c r="HE1011" s="27"/>
      <c r="HF1011" s="27"/>
      <c r="HG1011" s="27"/>
      <c r="HH1011" s="27"/>
      <c r="HI1011" s="27"/>
      <c r="HJ1011" s="27"/>
      <c r="HK1011" s="27"/>
      <c r="HL1011" s="27"/>
      <c r="HM1011" s="27"/>
      <c r="HN1011" s="27"/>
      <c r="HO1011" s="27"/>
      <c r="HP1011" s="27"/>
      <c r="HQ1011" s="27"/>
      <c r="HR1011" s="27"/>
      <c r="HS1011" s="27"/>
      <c r="HT1011" s="27"/>
      <c r="HU1011" s="27"/>
      <c r="HV1011" s="27"/>
      <c r="HW1011" s="27"/>
      <c r="HX1011" s="27"/>
      <c r="HY1011" s="27"/>
      <c r="HZ1011" s="27"/>
      <c r="IA1011" s="27"/>
      <c r="IB1011" s="27"/>
      <c r="IC1011" s="27"/>
      <c r="ID1011" s="27"/>
      <c r="IE1011" s="27"/>
      <c r="IF1011" s="27"/>
      <c r="IG1011" s="27"/>
      <c r="IH1011" s="27"/>
      <c r="II1011" s="27"/>
      <c r="IJ1011" s="27"/>
      <c r="IK1011" s="27"/>
      <c r="IL1011" s="27"/>
      <c r="IM1011" s="27"/>
      <c r="IN1011" s="27"/>
      <c r="IO1011" s="27"/>
      <c r="IP1011" s="27"/>
      <c r="IQ1011" s="27"/>
      <c r="IR1011" s="27"/>
      <c r="IS1011" s="27"/>
      <c r="IT1011" s="27"/>
      <c r="IU1011" s="27"/>
      <c r="IV1011" s="27"/>
    </row>
    <row r="1012" spans="1:256" s="25" customFormat="1" ht="11.25">
      <c r="A1012" s="27"/>
      <c r="B1012" s="27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27"/>
      <c r="FB1012" s="27"/>
      <c r="FC1012" s="27"/>
      <c r="FD1012" s="27"/>
      <c r="FE1012" s="27"/>
      <c r="FF1012" s="27"/>
      <c r="FG1012" s="27"/>
      <c r="FH1012" s="27"/>
      <c r="FI1012" s="27"/>
      <c r="FJ1012" s="27"/>
      <c r="FK1012" s="27"/>
      <c r="FL1012" s="27"/>
      <c r="FM1012" s="27"/>
      <c r="FN1012" s="27"/>
      <c r="FO1012" s="27"/>
      <c r="FP1012" s="27"/>
      <c r="FQ1012" s="27"/>
      <c r="FR1012" s="27"/>
      <c r="FS1012" s="27"/>
      <c r="FT1012" s="27"/>
      <c r="FU1012" s="27"/>
      <c r="FV1012" s="27"/>
      <c r="FW1012" s="27"/>
      <c r="FX1012" s="27"/>
      <c r="FY1012" s="27"/>
      <c r="FZ1012" s="27"/>
      <c r="GA1012" s="27"/>
      <c r="GB1012" s="27"/>
      <c r="GC1012" s="27"/>
      <c r="GD1012" s="27"/>
      <c r="GE1012" s="27"/>
      <c r="GF1012" s="27"/>
      <c r="GG1012" s="27"/>
      <c r="GH1012" s="27"/>
      <c r="GI1012" s="27"/>
      <c r="GJ1012" s="27"/>
      <c r="GK1012" s="27"/>
      <c r="GL1012" s="27"/>
      <c r="GM1012" s="27"/>
      <c r="GN1012" s="27"/>
      <c r="GO1012" s="27"/>
      <c r="GP1012" s="27"/>
      <c r="GQ1012" s="27"/>
      <c r="GR1012" s="27"/>
      <c r="GS1012" s="27"/>
      <c r="GT1012" s="27"/>
      <c r="GU1012" s="27"/>
      <c r="GV1012" s="27"/>
      <c r="GW1012" s="27"/>
      <c r="GX1012" s="27"/>
      <c r="GY1012" s="27"/>
      <c r="GZ1012" s="27"/>
      <c r="HA1012" s="27"/>
      <c r="HB1012" s="27"/>
      <c r="HC1012" s="27"/>
      <c r="HD1012" s="27"/>
      <c r="HE1012" s="27"/>
      <c r="HF1012" s="27"/>
      <c r="HG1012" s="27"/>
      <c r="HH1012" s="27"/>
      <c r="HI1012" s="27"/>
      <c r="HJ1012" s="27"/>
      <c r="HK1012" s="27"/>
      <c r="HL1012" s="27"/>
      <c r="HM1012" s="27"/>
      <c r="HN1012" s="27"/>
      <c r="HO1012" s="27"/>
      <c r="HP1012" s="27"/>
      <c r="HQ1012" s="27"/>
      <c r="HR1012" s="27"/>
      <c r="HS1012" s="27"/>
      <c r="HT1012" s="27"/>
      <c r="HU1012" s="27"/>
      <c r="HV1012" s="27"/>
      <c r="HW1012" s="27"/>
      <c r="HX1012" s="27"/>
      <c r="HY1012" s="27"/>
      <c r="HZ1012" s="27"/>
      <c r="IA1012" s="27"/>
      <c r="IB1012" s="27"/>
      <c r="IC1012" s="27"/>
      <c r="ID1012" s="27"/>
      <c r="IE1012" s="27"/>
      <c r="IF1012" s="27"/>
      <c r="IG1012" s="27"/>
      <c r="IH1012" s="27"/>
      <c r="II1012" s="27"/>
      <c r="IJ1012" s="27"/>
      <c r="IK1012" s="27"/>
      <c r="IL1012" s="27"/>
      <c r="IM1012" s="27"/>
      <c r="IN1012" s="27"/>
      <c r="IO1012" s="27"/>
      <c r="IP1012" s="27"/>
      <c r="IQ1012" s="27"/>
      <c r="IR1012" s="27"/>
      <c r="IS1012" s="27"/>
      <c r="IT1012" s="27"/>
      <c r="IU1012" s="27"/>
      <c r="IV1012" s="27"/>
    </row>
    <row r="1013" spans="1:256" s="25" customFormat="1" ht="11.25">
      <c r="A1013" s="27"/>
      <c r="B1013" s="27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27"/>
      <c r="FB1013" s="27"/>
      <c r="FC1013" s="27"/>
      <c r="FD1013" s="27"/>
      <c r="FE1013" s="27"/>
      <c r="FF1013" s="27"/>
      <c r="FG1013" s="27"/>
      <c r="FH1013" s="27"/>
      <c r="FI1013" s="27"/>
      <c r="FJ1013" s="27"/>
      <c r="FK1013" s="27"/>
      <c r="FL1013" s="27"/>
      <c r="FM1013" s="27"/>
      <c r="FN1013" s="27"/>
      <c r="FO1013" s="27"/>
      <c r="FP1013" s="27"/>
      <c r="FQ1013" s="27"/>
      <c r="FR1013" s="27"/>
      <c r="FS1013" s="27"/>
      <c r="FT1013" s="27"/>
      <c r="FU1013" s="27"/>
      <c r="FV1013" s="27"/>
      <c r="FW1013" s="27"/>
      <c r="FX1013" s="27"/>
      <c r="FY1013" s="27"/>
      <c r="FZ1013" s="27"/>
      <c r="GA1013" s="27"/>
      <c r="GB1013" s="27"/>
      <c r="GC1013" s="27"/>
      <c r="GD1013" s="27"/>
      <c r="GE1013" s="27"/>
      <c r="GF1013" s="27"/>
      <c r="GG1013" s="27"/>
      <c r="GH1013" s="27"/>
      <c r="GI1013" s="27"/>
      <c r="GJ1013" s="27"/>
      <c r="GK1013" s="27"/>
      <c r="GL1013" s="27"/>
      <c r="GM1013" s="27"/>
      <c r="GN1013" s="27"/>
      <c r="GO1013" s="27"/>
      <c r="GP1013" s="27"/>
      <c r="GQ1013" s="27"/>
      <c r="GR1013" s="27"/>
      <c r="GS1013" s="27"/>
      <c r="GT1013" s="27"/>
      <c r="GU1013" s="27"/>
      <c r="GV1013" s="27"/>
      <c r="GW1013" s="27"/>
      <c r="GX1013" s="27"/>
      <c r="GY1013" s="27"/>
      <c r="GZ1013" s="27"/>
      <c r="HA1013" s="27"/>
      <c r="HB1013" s="27"/>
      <c r="HC1013" s="27"/>
      <c r="HD1013" s="27"/>
      <c r="HE1013" s="27"/>
      <c r="HF1013" s="27"/>
      <c r="HG1013" s="27"/>
      <c r="HH1013" s="27"/>
      <c r="HI1013" s="27"/>
      <c r="HJ1013" s="27"/>
      <c r="HK1013" s="27"/>
      <c r="HL1013" s="27"/>
      <c r="HM1013" s="27"/>
      <c r="HN1013" s="27"/>
      <c r="HO1013" s="27"/>
      <c r="HP1013" s="27"/>
      <c r="HQ1013" s="27"/>
      <c r="HR1013" s="27"/>
      <c r="HS1013" s="27"/>
      <c r="HT1013" s="27"/>
      <c r="HU1013" s="27"/>
      <c r="HV1013" s="27"/>
      <c r="HW1013" s="27"/>
      <c r="HX1013" s="27"/>
      <c r="HY1013" s="27"/>
      <c r="HZ1013" s="27"/>
      <c r="IA1013" s="27"/>
      <c r="IB1013" s="27"/>
      <c r="IC1013" s="27"/>
      <c r="ID1013" s="27"/>
      <c r="IE1013" s="27"/>
      <c r="IF1013" s="27"/>
      <c r="IG1013" s="27"/>
      <c r="IH1013" s="27"/>
      <c r="II1013" s="27"/>
      <c r="IJ1013" s="27"/>
      <c r="IK1013" s="27"/>
      <c r="IL1013" s="27"/>
      <c r="IM1013" s="27"/>
      <c r="IN1013" s="27"/>
      <c r="IO1013" s="27"/>
      <c r="IP1013" s="27"/>
      <c r="IQ1013" s="27"/>
      <c r="IR1013" s="27"/>
      <c r="IS1013" s="27"/>
      <c r="IT1013" s="27"/>
      <c r="IU1013" s="27"/>
      <c r="IV1013" s="27"/>
    </row>
    <row r="1014" spans="1:256" s="25" customFormat="1" ht="11.25">
      <c r="A1014" s="27"/>
      <c r="B1014" s="27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  <c r="EW1014" s="27"/>
      <c r="EX1014" s="27"/>
      <c r="EY1014" s="27"/>
      <c r="EZ1014" s="27"/>
      <c r="FA1014" s="27"/>
      <c r="FB1014" s="27"/>
      <c r="FC1014" s="27"/>
      <c r="FD1014" s="27"/>
      <c r="FE1014" s="27"/>
      <c r="FF1014" s="27"/>
      <c r="FG1014" s="27"/>
      <c r="FH1014" s="27"/>
      <c r="FI1014" s="27"/>
      <c r="FJ1014" s="27"/>
      <c r="FK1014" s="27"/>
      <c r="FL1014" s="27"/>
      <c r="FM1014" s="27"/>
      <c r="FN1014" s="27"/>
      <c r="FO1014" s="27"/>
      <c r="FP1014" s="27"/>
      <c r="FQ1014" s="27"/>
      <c r="FR1014" s="27"/>
      <c r="FS1014" s="27"/>
      <c r="FT1014" s="27"/>
      <c r="FU1014" s="27"/>
      <c r="FV1014" s="27"/>
      <c r="FW1014" s="27"/>
      <c r="FX1014" s="27"/>
      <c r="FY1014" s="27"/>
      <c r="FZ1014" s="27"/>
      <c r="GA1014" s="27"/>
      <c r="GB1014" s="27"/>
      <c r="GC1014" s="27"/>
      <c r="GD1014" s="27"/>
      <c r="GE1014" s="27"/>
      <c r="GF1014" s="27"/>
      <c r="GG1014" s="27"/>
      <c r="GH1014" s="27"/>
      <c r="GI1014" s="27"/>
      <c r="GJ1014" s="27"/>
      <c r="GK1014" s="27"/>
      <c r="GL1014" s="27"/>
      <c r="GM1014" s="27"/>
      <c r="GN1014" s="27"/>
      <c r="GO1014" s="27"/>
      <c r="GP1014" s="27"/>
      <c r="GQ1014" s="27"/>
      <c r="GR1014" s="27"/>
      <c r="GS1014" s="27"/>
      <c r="GT1014" s="27"/>
      <c r="GU1014" s="27"/>
      <c r="GV1014" s="27"/>
      <c r="GW1014" s="27"/>
      <c r="GX1014" s="27"/>
      <c r="GY1014" s="27"/>
      <c r="GZ1014" s="27"/>
      <c r="HA1014" s="27"/>
      <c r="HB1014" s="27"/>
      <c r="HC1014" s="27"/>
      <c r="HD1014" s="27"/>
      <c r="HE1014" s="27"/>
      <c r="HF1014" s="27"/>
      <c r="HG1014" s="27"/>
      <c r="HH1014" s="27"/>
      <c r="HI1014" s="27"/>
      <c r="HJ1014" s="27"/>
      <c r="HK1014" s="27"/>
      <c r="HL1014" s="27"/>
      <c r="HM1014" s="27"/>
      <c r="HN1014" s="27"/>
      <c r="HO1014" s="27"/>
      <c r="HP1014" s="27"/>
      <c r="HQ1014" s="27"/>
      <c r="HR1014" s="27"/>
      <c r="HS1014" s="27"/>
      <c r="HT1014" s="27"/>
      <c r="HU1014" s="27"/>
      <c r="HV1014" s="27"/>
      <c r="HW1014" s="27"/>
      <c r="HX1014" s="27"/>
      <c r="HY1014" s="27"/>
      <c r="HZ1014" s="27"/>
      <c r="IA1014" s="27"/>
      <c r="IB1014" s="27"/>
      <c r="IC1014" s="27"/>
      <c r="ID1014" s="27"/>
      <c r="IE1014" s="27"/>
      <c r="IF1014" s="27"/>
      <c r="IG1014" s="27"/>
      <c r="IH1014" s="27"/>
      <c r="II1014" s="27"/>
      <c r="IJ1014" s="27"/>
      <c r="IK1014" s="27"/>
      <c r="IL1014" s="27"/>
      <c r="IM1014" s="27"/>
      <c r="IN1014" s="27"/>
      <c r="IO1014" s="27"/>
      <c r="IP1014" s="27"/>
      <c r="IQ1014" s="27"/>
      <c r="IR1014" s="27"/>
      <c r="IS1014" s="27"/>
      <c r="IT1014" s="27"/>
      <c r="IU1014" s="27"/>
      <c r="IV1014" s="27"/>
    </row>
    <row r="1015" spans="1:256" s="25" customFormat="1" ht="11.25">
      <c r="A1015" s="27"/>
      <c r="B1015" s="27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  <c r="EK1015" s="27"/>
      <c r="EL1015" s="27"/>
      <c r="EM1015" s="27"/>
      <c r="EN1015" s="27"/>
      <c r="EO1015" s="27"/>
      <c r="EP1015" s="27"/>
      <c r="EQ1015" s="27"/>
      <c r="ER1015" s="27"/>
      <c r="ES1015" s="27"/>
      <c r="ET1015" s="27"/>
      <c r="EU1015" s="27"/>
      <c r="EV1015" s="27"/>
      <c r="EW1015" s="27"/>
      <c r="EX1015" s="27"/>
      <c r="EY1015" s="27"/>
      <c r="EZ1015" s="27"/>
      <c r="FA1015" s="27"/>
      <c r="FB1015" s="27"/>
      <c r="FC1015" s="27"/>
      <c r="FD1015" s="27"/>
      <c r="FE1015" s="27"/>
      <c r="FF1015" s="27"/>
      <c r="FG1015" s="27"/>
      <c r="FH1015" s="27"/>
      <c r="FI1015" s="27"/>
      <c r="FJ1015" s="27"/>
      <c r="FK1015" s="27"/>
      <c r="FL1015" s="27"/>
      <c r="FM1015" s="27"/>
      <c r="FN1015" s="27"/>
      <c r="FO1015" s="27"/>
      <c r="FP1015" s="27"/>
      <c r="FQ1015" s="27"/>
      <c r="FR1015" s="27"/>
      <c r="FS1015" s="27"/>
      <c r="FT1015" s="27"/>
      <c r="FU1015" s="27"/>
      <c r="FV1015" s="27"/>
      <c r="FW1015" s="27"/>
      <c r="FX1015" s="27"/>
      <c r="FY1015" s="27"/>
      <c r="FZ1015" s="27"/>
      <c r="GA1015" s="27"/>
      <c r="GB1015" s="27"/>
      <c r="GC1015" s="27"/>
      <c r="GD1015" s="27"/>
      <c r="GE1015" s="27"/>
      <c r="GF1015" s="27"/>
      <c r="GG1015" s="27"/>
      <c r="GH1015" s="27"/>
      <c r="GI1015" s="27"/>
      <c r="GJ1015" s="27"/>
      <c r="GK1015" s="27"/>
      <c r="GL1015" s="27"/>
      <c r="GM1015" s="27"/>
      <c r="GN1015" s="27"/>
      <c r="GO1015" s="27"/>
      <c r="GP1015" s="27"/>
      <c r="GQ1015" s="27"/>
      <c r="GR1015" s="27"/>
      <c r="GS1015" s="27"/>
      <c r="GT1015" s="27"/>
      <c r="GU1015" s="27"/>
      <c r="GV1015" s="27"/>
      <c r="GW1015" s="27"/>
      <c r="GX1015" s="27"/>
      <c r="GY1015" s="27"/>
      <c r="GZ1015" s="27"/>
      <c r="HA1015" s="27"/>
      <c r="HB1015" s="27"/>
      <c r="HC1015" s="27"/>
      <c r="HD1015" s="27"/>
      <c r="HE1015" s="27"/>
      <c r="HF1015" s="27"/>
      <c r="HG1015" s="27"/>
      <c r="HH1015" s="27"/>
      <c r="HI1015" s="27"/>
      <c r="HJ1015" s="27"/>
      <c r="HK1015" s="27"/>
      <c r="HL1015" s="27"/>
      <c r="HM1015" s="27"/>
      <c r="HN1015" s="27"/>
      <c r="HO1015" s="27"/>
      <c r="HP1015" s="27"/>
      <c r="HQ1015" s="27"/>
      <c r="HR1015" s="27"/>
      <c r="HS1015" s="27"/>
      <c r="HT1015" s="27"/>
      <c r="HU1015" s="27"/>
      <c r="HV1015" s="27"/>
      <c r="HW1015" s="27"/>
      <c r="HX1015" s="27"/>
      <c r="HY1015" s="27"/>
      <c r="HZ1015" s="27"/>
      <c r="IA1015" s="27"/>
      <c r="IB1015" s="27"/>
      <c r="IC1015" s="27"/>
      <c r="ID1015" s="27"/>
      <c r="IE1015" s="27"/>
      <c r="IF1015" s="27"/>
      <c r="IG1015" s="27"/>
      <c r="IH1015" s="27"/>
      <c r="II1015" s="27"/>
      <c r="IJ1015" s="27"/>
      <c r="IK1015" s="27"/>
      <c r="IL1015" s="27"/>
      <c r="IM1015" s="27"/>
      <c r="IN1015" s="27"/>
      <c r="IO1015" s="27"/>
      <c r="IP1015" s="27"/>
      <c r="IQ1015" s="27"/>
      <c r="IR1015" s="27"/>
      <c r="IS1015" s="27"/>
      <c r="IT1015" s="27"/>
      <c r="IU1015" s="27"/>
      <c r="IV1015" s="27"/>
    </row>
    <row r="1016" spans="1:256" s="25" customFormat="1" ht="11.25">
      <c r="A1016" s="27"/>
      <c r="B1016" s="27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  <c r="EK1016" s="27"/>
      <c r="EL1016" s="27"/>
      <c r="EM1016" s="27"/>
      <c r="EN1016" s="27"/>
      <c r="EO1016" s="27"/>
      <c r="EP1016" s="27"/>
      <c r="EQ1016" s="27"/>
      <c r="ER1016" s="27"/>
      <c r="ES1016" s="27"/>
      <c r="ET1016" s="27"/>
      <c r="EU1016" s="27"/>
      <c r="EV1016" s="27"/>
      <c r="EW1016" s="27"/>
      <c r="EX1016" s="27"/>
      <c r="EY1016" s="27"/>
      <c r="EZ1016" s="27"/>
      <c r="FA1016" s="27"/>
      <c r="FB1016" s="27"/>
      <c r="FC1016" s="27"/>
      <c r="FD1016" s="27"/>
      <c r="FE1016" s="27"/>
      <c r="FF1016" s="27"/>
      <c r="FG1016" s="27"/>
      <c r="FH1016" s="27"/>
      <c r="FI1016" s="27"/>
      <c r="FJ1016" s="27"/>
      <c r="FK1016" s="27"/>
      <c r="FL1016" s="27"/>
      <c r="FM1016" s="27"/>
      <c r="FN1016" s="27"/>
      <c r="FO1016" s="27"/>
      <c r="FP1016" s="27"/>
      <c r="FQ1016" s="27"/>
      <c r="FR1016" s="27"/>
      <c r="FS1016" s="27"/>
      <c r="FT1016" s="27"/>
      <c r="FU1016" s="27"/>
      <c r="FV1016" s="27"/>
      <c r="FW1016" s="27"/>
      <c r="FX1016" s="27"/>
      <c r="FY1016" s="27"/>
      <c r="FZ1016" s="27"/>
      <c r="GA1016" s="27"/>
      <c r="GB1016" s="27"/>
      <c r="GC1016" s="27"/>
      <c r="GD1016" s="27"/>
      <c r="GE1016" s="27"/>
      <c r="GF1016" s="27"/>
      <c r="GG1016" s="27"/>
      <c r="GH1016" s="27"/>
      <c r="GI1016" s="27"/>
      <c r="GJ1016" s="27"/>
      <c r="GK1016" s="27"/>
      <c r="GL1016" s="27"/>
      <c r="GM1016" s="27"/>
      <c r="GN1016" s="27"/>
      <c r="GO1016" s="27"/>
      <c r="GP1016" s="27"/>
      <c r="GQ1016" s="27"/>
      <c r="GR1016" s="27"/>
      <c r="GS1016" s="27"/>
      <c r="GT1016" s="27"/>
      <c r="GU1016" s="27"/>
      <c r="GV1016" s="27"/>
      <c r="GW1016" s="27"/>
      <c r="GX1016" s="27"/>
      <c r="GY1016" s="27"/>
      <c r="GZ1016" s="27"/>
      <c r="HA1016" s="27"/>
      <c r="HB1016" s="27"/>
      <c r="HC1016" s="27"/>
      <c r="HD1016" s="27"/>
      <c r="HE1016" s="27"/>
      <c r="HF1016" s="27"/>
      <c r="HG1016" s="27"/>
      <c r="HH1016" s="27"/>
      <c r="HI1016" s="27"/>
      <c r="HJ1016" s="27"/>
      <c r="HK1016" s="27"/>
      <c r="HL1016" s="27"/>
      <c r="HM1016" s="27"/>
      <c r="HN1016" s="27"/>
      <c r="HO1016" s="27"/>
      <c r="HP1016" s="27"/>
      <c r="HQ1016" s="27"/>
      <c r="HR1016" s="27"/>
      <c r="HS1016" s="27"/>
      <c r="HT1016" s="27"/>
      <c r="HU1016" s="27"/>
      <c r="HV1016" s="27"/>
      <c r="HW1016" s="27"/>
      <c r="HX1016" s="27"/>
      <c r="HY1016" s="27"/>
      <c r="HZ1016" s="27"/>
      <c r="IA1016" s="27"/>
      <c r="IB1016" s="27"/>
      <c r="IC1016" s="27"/>
      <c r="ID1016" s="27"/>
      <c r="IE1016" s="27"/>
      <c r="IF1016" s="27"/>
      <c r="IG1016" s="27"/>
      <c r="IH1016" s="27"/>
      <c r="II1016" s="27"/>
      <c r="IJ1016" s="27"/>
      <c r="IK1016" s="27"/>
      <c r="IL1016" s="27"/>
      <c r="IM1016" s="27"/>
      <c r="IN1016" s="27"/>
      <c r="IO1016" s="27"/>
      <c r="IP1016" s="27"/>
      <c r="IQ1016" s="27"/>
      <c r="IR1016" s="27"/>
      <c r="IS1016" s="27"/>
      <c r="IT1016" s="27"/>
      <c r="IU1016" s="27"/>
      <c r="IV1016" s="27"/>
    </row>
    <row r="1017" spans="1:256" s="25" customFormat="1" ht="11.25">
      <c r="A1017" s="27"/>
      <c r="B1017" s="27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  <c r="EK1017" s="27"/>
      <c r="EL1017" s="27"/>
      <c r="EM1017" s="27"/>
      <c r="EN1017" s="27"/>
      <c r="EO1017" s="27"/>
      <c r="EP1017" s="27"/>
      <c r="EQ1017" s="27"/>
      <c r="ER1017" s="27"/>
      <c r="ES1017" s="27"/>
      <c r="ET1017" s="27"/>
      <c r="EU1017" s="27"/>
      <c r="EV1017" s="27"/>
      <c r="EW1017" s="27"/>
      <c r="EX1017" s="27"/>
      <c r="EY1017" s="27"/>
      <c r="EZ1017" s="27"/>
      <c r="FA1017" s="27"/>
      <c r="FB1017" s="27"/>
      <c r="FC1017" s="27"/>
      <c r="FD1017" s="27"/>
      <c r="FE1017" s="27"/>
      <c r="FF1017" s="27"/>
      <c r="FG1017" s="27"/>
      <c r="FH1017" s="27"/>
      <c r="FI1017" s="27"/>
      <c r="FJ1017" s="27"/>
      <c r="FK1017" s="27"/>
      <c r="FL1017" s="27"/>
      <c r="FM1017" s="27"/>
      <c r="FN1017" s="27"/>
      <c r="FO1017" s="27"/>
      <c r="FP1017" s="27"/>
      <c r="FQ1017" s="27"/>
      <c r="FR1017" s="27"/>
      <c r="FS1017" s="27"/>
      <c r="FT1017" s="27"/>
      <c r="FU1017" s="27"/>
      <c r="FV1017" s="27"/>
      <c r="FW1017" s="27"/>
      <c r="FX1017" s="27"/>
      <c r="FY1017" s="27"/>
      <c r="FZ1017" s="27"/>
      <c r="GA1017" s="27"/>
      <c r="GB1017" s="27"/>
      <c r="GC1017" s="27"/>
      <c r="GD1017" s="27"/>
      <c r="GE1017" s="27"/>
      <c r="GF1017" s="27"/>
      <c r="GG1017" s="27"/>
      <c r="GH1017" s="27"/>
      <c r="GI1017" s="27"/>
      <c r="GJ1017" s="27"/>
      <c r="GK1017" s="27"/>
      <c r="GL1017" s="27"/>
      <c r="GM1017" s="27"/>
      <c r="GN1017" s="27"/>
      <c r="GO1017" s="27"/>
      <c r="GP1017" s="27"/>
      <c r="GQ1017" s="27"/>
      <c r="GR1017" s="27"/>
      <c r="GS1017" s="27"/>
      <c r="GT1017" s="27"/>
      <c r="GU1017" s="27"/>
      <c r="GV1017" s="27"/>
      <c r="GW1017" s="27"/>
      <c r="GX1017" s="27"/>
      <c r="GY1017" s="27"/>
      <c r="GZ1017" s="27"/>
      <c r="HA1017" s="27"/>
      <c r="HB1017" s="27"/>
      <c r="HC1017" s="27"/>
      <c r="HD1017" s="27"/>
      <c r="HE1017" s="27"/>
      <c r="HF1017" s="27"/>
      <c r="HG1017" s="27"/>
      <c r="HH1017" s="27"/>
      <c r="HI1017" s="27"/>
      <c r="HJ1017" s="27"/>
      <c r="HK1017" s="27"/>
      <c r="HL1017" s="27"/>
      <c r="HM1017" s="27"/>
      <c r="HN1017" s="27"/>
      <c r="HO1017" s="27"/>
      <c r="HP1017" s="27"/>
      <c r="HQ1017" s="27"/>
      <c r="HR1017" s="27"/>
      <c r="HS1017" s="27"/>
      <c r="HT1017" s="27"/>
      <c r="HU1017" s="27"/>
      <c r="HV1017" s="27"/>
      <c r="HW1017" s="27"/>
      <c r="HX1017" s="27"/>
      <c r="HY1017" s="27"/>
      <c r="HZ1017" s="27"/>
      <c r="IA1017" s="27"/>
      <c r="IB1017" s="27"/>
      <c r="IC1017" s="27"/>
      <c r="ID1017" s="27"/>
      <c r="IE1017" s="27"/>
      <c r="IF1017" s="27"/>
      <c r="IG1017" s="27"/>
      <c r="IH1017" s="27"/>
      <c r="II1017" s="27"/>
      <c r="IJ1017" s="27"/>
      <c r="IK1017" s="27"/>
      <c r="IL1017" s="27"/>
      <c r="IM1017" s="27"/>
      <c r="IN1017" s="27"/>
      <c r="IO1017" s="27"/>
      <c r="IP1017" s="27"/>
      <c r="IQ1017" s="27"/>
      <c r="IR1017" s="27"/>
      <c r="IS1017" s="27"/>
      <c r="IT1017" s="27"/>
      <c r="IU1017" s="27"/>
      <c r="IV1017" s="27"/>
    </row>
    <row r="1018" spans="1:256" s="25" customFormat="1" ht="11.25">
      <c r="A1018" s="27"/>
      <c r="B1018" s="27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  <c r="EK1018" s="27"/>
      <c r="EL1018" s="27"/>
      <c r="EM1018" s="27"/>
      <c r="EN1018" s="27"/>
      <c r="EO1018" s="27"/>
      <c r="EP1018" s="27"/>
      <c r="EQ1018" s="27"/>
      <c r="ER1018" s="27"/>
      <c r="ES1018" s="27"/>
      <c r="ET1018" s="27"/>
      <c r="EU1018" s="27"/>
      <c r="EV1018" s="27"/>
      <c r="EW1018" s="27"/>
      <c r="EX1018" s="27"/>
      <c r="EY1018" s="27"/>
      <c r="EZ1018" s="27"/>
      <c r="FA1018" s="27"/>
      <c r="FB1018" s="27"/>
      <c r="FC1018" s="27"/>
      <c r="FD1018" s="27"/>
      <c r="FE1018" s="27"/>
      <c r="FF1018" s="27"/>
      <c r="FG1018" s="27"/>
      <c r="FH1018" s="27"/>
      <c r="FI1018" s="27"/>
      <c r="FJ1018" s="27"/>
      <c r="FK1018" s="27"/>
      <c r="FL1018" s="27"/>
      <c r="FM1018" s="27"/>
      <c r="FN1018" s="27"/>
      <c r="FO1018" s="27"/>
      <c r="FP1018" s="27"/>
      <c r="FQ1018" s="27"/>
      <c r="FR1018" s="27"/>
      <c r="FS1018" s="27"/>
      <c r="FT1018" s="27"/>
      <c r="FU1018" s="27"/>
      <c r="FV1018" s="27"/>
      <c r="FW1018" s="27"/>
      <c r="FX1018" s="27"/>
      <c r="FY1018" s="27"/>
      <c r="FZ1018" s="27"/>
      <c r="GA1018" s="27"/>
      <c r="GB1018" s="27"/>
      <c r="GC1018" s="27"/>
      <c r="GD1018" s="27"/>
      <c r="GE1018" s="27"/>
      <c r="GF1018" s="27"/>
      <c r="GG1018" s="27"/>
      <c r="GH1018" s="27"/>
      <c r="GI1018" s="27"/>
      <c r="GJ1018" s="27"/>
      <c r="GK1018" s="27"/>
      <c r="GL1018" s="27"/>
      <c r="GM1018" s="27"/>
      <c r="GN1018" s="27"/>
      <c r="GO1018" s="27"/>
      <c r="GP1018" s="27"/>
      <c r="GQ1018" s="27"/>
      <c r="GR1018" s="27"/>
      <c r="GS1018" s="27"/>
      <c r="GT1018" s="27"/>
      <c r="GU1018" s="27"/>
      <c r="GV1018" s="27"/>
      <c r="GW1018" s="27"/>
      <c r="GX1018" s="27"/>
      <c r="GY1018" s="27"/>
      <c r="GZ1018" s="27"/>
      <c r="HA1018" s="27"/>
      <c r="HB1018" s="27"/>
      <c r="HC1018" s="27"/>
      <c r="HD1018" s="27"/>
      <c r="HE1018" s="27"/>
      <c r="HF1018" s="27"/>
      <c r="HG1018" s="27"/>
      <c r="HH1018" s="27"/>
      <c r="HI1018" s="27"/>
      <c r="HJ1018" s="27"/>
      <c r="HK1018" s="27"/>
      <c r="HL1018" s="27"/>
      <c r="HM1018" s="27"/>
      <c r="HN1018" s="27"/>
      <c r="HO1018" s="27"/>
      <c r="HP1018" s="27"/>
      <c r="HQ1018" s="27"/>
      <c r="HR1018" s="27"/>
      <c r="HS1018" s="27"/>
      <c r="HT1018" s="27"/>
      <c r="HU1018" s="27"/>
      <c r="HV1018" s="27"/>
      <c r="HW1018" s="27"/>
      <c r="HX1018" s="27"/>
      <c r="HY1018" s="27"/>
      <c r="HZ1018" s="27"/>
      <c r="IA1018" s="27"/>
      <c r="IB1018" s="27"/>
      <c r="IC1018" s="27"/>
      <c r="ID1018" s="27"/>
      <c r="IE1018" s="27"/>
      <c r="IF1018" s="27"/>
      <c r="IG1018" s="27"/>
      <c r="IH1018" s="27"/>
      <c r="II1018" s="27"/>
      <c r="IJ1018" s="27"/>
      <c r="IK1018" s="27"/>
      <c r="IL1018" s="27"/>
      <c r="IM1018" s="27"/>
      <c r="IN1018" s="27"/>
      <c r="IO1018" s="27"/>
      <c r="IP1018" s="27"/>
      <c r="IQ1018" s="27"/>
      <c r="IR1018" s="27"/>
      <c r="IS1018" s="27"/>
      <c r="IT1018" s="27"/>
      <c r="IU1018" s="27"/>
      <c r="IV1018" s="27"/>
    </row>
    <row r="1019" spans="1:256" s="25" customFormat="1" ht="11.25">
      <c r="A1019" s="27"/>
      <c r="B1019" s="27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  <c r="EW1019" s="27"/>
      <c r="EX1019" s="27"/>
      <c r="EY1019" s="27"/>
      <c r="EZ1019" s="27"/>
      <c r="FA1019" s="27"/>
      <c r="FB1019" s="27"/>
      <c r="FC1019" s="27"/>
      <c r="FD1019" s="27"/>
      <c r="FE1019" s="27"/>
      <c r="FF1019" s="27"/>
      <c r="FG1019" s="27"/>
      <c r="FH1019" s="27"/>
      <c r="FI1019" s="27"/>
      <c r="FJ1019" s="27"/>
      <c r="FK1019" s="27"/>
      <c r="FL1019" s="27"/>
      <c r="FM1019" s="27"/>
      <c r="FN1019" s="27"/>
      <c r="FO1019" s="27"/>
      <c r="FP1019" s="27"/>
      <c r="FQ1019" s="27"/>
      <c r="FR1019" s="27"/>
      <c r="FS1019" s="27"/>
      <c r="FT1019" s="27"/>
      <c r="FU1019" s="27"/>
      <c r="FV1019" s="27"/>
      <c r="FW1019" s="27"/>
      <c r="FX1019" s="27"/>
      <c r="FY1019" s="27"/>
      <c r="FZ1019" s="27"/>
      <c r="GA1019" s="27"/>
      <c r="GB1019" s="27"/>
      <c r="GC1019" s="27"/>
      <c r="GD1019" s="27"/>
      <c r="GE1019" s="27"/>
      <c r="GF1019" s="27"/>
      <c r="GG1019" s="27"/>
      <c r="GH1019" s="27"/>
      <c r="GI1019" s="27"/>
      <c r="GJ1019" s="27"/>
      <c r="GK1019" s="27"/>
      <c r="GL1019" s="27"/>
      <c r="GM1019" s="27"/>
      <c r="GN1019" s="27"/>
      <c r="GO1019" s="27"/>
      <c r="GP1019" s="27"/>
      <c r="GQ1019" s="27"/>
      <c r="GR1019" s="27"/>
      <c r="GS1019" s="27"/>
      <c r="GT1019" s="27"/>
      <c r="GU1019" s="27"/>
      <c r="GV1019" s="27"/>
      <c r="GW1019" s="27"/>
      <c r="GX1019" s="27"/>
      <c r="GY1019" s="27"/>
      <c r="GZ1019" s="27"/>
      <c r="HA1019" s="27"/>
      <c r="HB1019" s="27"/>
      <c r="HC1019" s="27"/>
      <c r="HD1019" s="27"/>
      <c r="HE1019" s="27"/>
      <c r="HF1019" s="27"/>
      <c r="HG1019" s="27"/>
      <c r="HH1019" s="27"/>
      <c r="HI1019" s="27"/>
      <c r="HJ1019" s="27"/>
      <c r="HK1019" s="27"/>
      <c r="HL1019" s="27"/>
      <c r="HM1019" s="27"/>
      <c r="HN1019" s="27"/>
      <c r="HO1019" s="27"/>
      <c r="HP1019" s="27"/>
      <c r="HQ1019" s="27"/>
      <c r="HR1019" s="27"/>
      <c r="HS1019" s="27"/>
      <c r="HT1019" s="27"/>
      <c r="HU1019" s="27"/>
      <c r="HV1019" s="27"/>
      <c r="HW1019" s="27"/>
      <c r="HX1019" s="27"/>
      <c r="HY1019" s="27"/>
      <c r="HZ1019" s="27"/>
      <c r="IA1019" s="27"/>
      <c r="IB1019" s="27"/>
      <c r="IC1019" s="27"/>
      <c r="ID1019" s="27"/>
      <c r="IE1019" s="27"/>
      <c r="IF1019" s="27"/>
      <c r="IG1019" s="27"/>
      <c r="IH1019" s="27"/>
      <c r="II1019" s="27"/>
      <c r="IJ1019" s="27"/>
      <c r="IK1019" s="27"/>
      <c r="IL1019" s="27"/>
      <c r="IM1019" s="27"/>
      <c r="IN1019" s="27"/>
      <c r="IO1019" s="27"/>
      <c r="IP1019" s="27"/>
      <c r="IQ1019" s="27"/>
      <c r="IR1019" s="27"/>
      <c r="IS1019" s="27"/>
      <c r="IT1019" s="27"/>
      <c r="IU1019" s="27"/>
      <c r="IV1019" s="27"/>
    </row>
    <row r="1020" spans="1:256" s="25" customFormat="1" ht="11.25">
      <c r="A1020" s="27"/>
      <c r="B1020" s="27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  <c r="HS1020" s="27"/>
      <c r="HT1020" s="27"/>
      <c r="HU1020" s="27"/>
      <c r="HV1020" s="27"/>
      <c r="HW1020" s="27"/>
      <c r="HX1020" s="27"/>
      <c r="HY1020" s="27"/>
      <c r="HZ1020" s="27"/>
      <c r="IA1020" s="27"/>
      <c r="IB1020" s="27"/>
      <c r="IC1020" s="27"/>
      <c r="ID1020" s="27"/>
      <c r="IE1020" s="27"/>
      <c r="IF1020" s="27"/>
      <c r="IG1020" s="27"/>
      <c r="IH1020" s="27"/>
      <c r="II1020" s="27"/>
      <c r="IJ1020" s="27"/>
      <c r="IK1020" s="27"/>
      <c r="IL1020" s="27"/>
      <c r="IM1020" s="27"/>
      <c r="IN1020" s="27"/>
      <c r="IO1020" s="27"/>
      <c r="IP1020" s="27"/>
      <c r="IQ1020" s="27"/>
      <c r="IR1020" s="27"/>
      <c r="IS1020" s="27"/>
      <c r="IT1020" s="27"/>
      <c r="IU1020" s="27"/>
      <c r="IV1020" s="27"/>
    </row>
    <row r="1021" spans="1:256" s="25" customFormat="1" ht="11.25">
      <c r="A1021" s="27"/>
      <c r="B1021" s="27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27"/>
      <c r="FB1021" s="27"/>
      <c r="FC1021" s="27"/>
      <c r="FD1021" s="27"/>
      <c r="FE1021" s="27"/>
      <c r="FF1021" s="27"/>
      <c r="FG1021" s="27"/>
      <c r="FH1021" s="27"/>
      <c r="FI1021" s="27"/>
      <c r="FJ1021" s="27"/>
      <c r="FK1021" s="27"/>
      <c r="FL1021" s="27"/>
      <c r="FM1021" s="27"/>
      <c r="FN1021" s="27"/>
      <c r="FO1021" s="27"/>
      <c r="FP1021" s="27"/>
      <c r="FQ1021" s="27"/>
      <c r="FR1021" s="27"/>
      <c r="FS1021" s="27"/>
      <c r="FT1021" s="27"/>
      <c r="FU1021" s="27"/>
      <c r="FV1021" s="27"/>
      <c r="FW1021" s="27"/>
      <c r="FX1021" s="27"/>
      <c r="FY1021" s="27"/>
      <c r="FZ1021" s="27"/>
      <c r="GA1021" s="27"/>
      <c r="GB1021" s="27"/>
      <c r="GC1021" s="27"/>
      <c r="GD1021" s="27"/>
      <c r="GE1021" s="27"/>
      <c r="GF1021" s="27"/>
      <c r="GG1021" s="27"/>
      <c r="GH1021" s="27"/>
      <c r="GI1021" s="27"/>
      <c r="GJ1021" s="27"/>
      <c r="GK1021" s="27"/>
      <c r="GL1021" s="27"/>
      <c r="GM1021" s="27"/>
      <c r="GN1021" s="27"/>
      <c r="GO1021" s="27"/>
      <c r="GP1021" s="27"/>
      <c r="GQ1021" s="27"/>
      <c r="GR1021" s="27"/>
      <c r="GS1021" s="27"/>
      <c r="GT1021" s="27"/>
      <c r="GU1021" s="27"/>
      <c r="GV1021" s="27"/>
      <c r="GW1021" s="27"/>
      <c r="GX1021" s="27"/>
      <c r="GY1021" s="27"/>
      <c r="GZ1021" s="27"/>
      <c r="HA1021" s="27"/>
      <c r="HB1021" s="27"/>
      <c r="HC1021" s="27"/>
      <c r="HD1021" s="27"/>
      <c r="HE1021" s="27"/>
      <c r="HF1021" s="27"/>
      <c r="HG1021" s="27"/>
      <c r="HH1021" s="27"/>
      <c r="HI1021" s="27"/>
      <c r="HJ1021" s="27"/>
      <c r="HK1021" s="27"/>
      <c r="HL1021" s="27"/>
      <c r="HM1021" s="27"/>
      <c r="HN1021" s="27"/>
      <c r="HO1021" s="27"/>
      <c r="HP1021" s="27"/>
      <c r="HQ1021" s="27"/>
      <c r="HR1021" s="27"/>
      <c r="HS1021" s="27"/>
      <c r="HT1021" s="27"/>
      <c r="HU1021" s="27"/>
      <c r="HV1021" s="27"/>
      <c r="HW1021" s="27"/>
      <c r="HX1021" s="27"/>
      <c r="HY1021" s="27"/>
      <c r="HZ1021" s="27"/>
      <c r="IA1021" s="27"/>
      <c r="IB1021" s="27"/>
      <c r="IC1021" s="27"/>
      <c r="ID1021" s="27"/>
      <c r="IE1021" s="27"/>
      <c r="IF1021" s="27"/>
      <c r="IG1021" s="27"/>
      <c r="IH1021" s="27"/>
      <c r="II1021" s="27"/>
      <c r="IJ1021" s="27"/>
      <c r="IK1021" s="27"/>
      <c r="IL1021" s="27"/>
      <c r="IM1021" s="27"/>
      <c r="IN1021" s="27"/>
      <c r="IO1021" s="27"/>
      <c r="IP1021" s="27"/>
      <c r="IQ1021" s="27"/>
      <c r="IR1021" s="27"/>
      <c r="IS1021" s="27"/>
      <c r="IT1021" s="27"/>
      <c r="IU1021" s="27"/>
      <c r="IV1021" s="27"/>
    </row>
    <row r="1022" spans="1:256" s="25" customFormat="1" ht="11.25">
      <c r="A1022" s="27"/>
      <c r="B1022" s="27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27"/>
      <c r="IG1022" s="27"/>
      <c r="IH1022" s="27"/>
      <c r="II1022" s="27"/>
      <c r="IJ1022" s="27"/>
      <c r="IK1022" s="27"/>
      <c r="IL1022" s="27"/>
      <c r="IM1022" s="27"/>
      <c r="IN1022" s="27"/>
      <c r="IO1022" s="27"/>
      <c r="IP1022" s="27"/>
      <c r="IQ1022" s="27"/>
      <c r="IR1022" s="27"/>
      <c r="IS1022" s="27"/>
      <c r="IT1022" s="27"/>
      <c r="IU1022" s="27"/>
      <c r="IV1022" s="27"/>
    </row>
    <row r="1023" spans="1:256" s="25" customFormat="1" ht="11.25">
      <c r="A1023" s="27"/>
      <c r="B1023" s="27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  <c r="EW1023" s="27"/>
      <c r="EX1023" s="27"/>
      <c r="EY1023" s="27"/>
      <c r="EZ1023" s="27"/>
      <c r="FA1023" s="27"/>
      <c r="FB1023" s="27"/>
      <c r="FC1023" s="27"/>
      <c r="FD1023" s="27"/>
      <c r="FE1023" s="27"/>
      <c r="FF1023" s="27"/>
      <c r="FG1023" s="27"/>
      <c r="FH1023" s="27"/>
      <c r="FI1023" s="27"/>
      <c r="FJ1023" s="27"/>
      <c r="FK1023" s="27"/>
      <c r="FL1023" s="27"/>
      <c r="FM1023" s="27"/>
      <c r="FN1023" s="27"/>
      <c r="FO1023" s="27"/>
      <c r="FP1023" s="27"/>
      <c r="FQ1023" s="27"/>
      <c r="FR1023" s="27"/>
      <c r="FS1023" s="27"/>
      <c r="FT1023" s="27"/>
      <c r="FU1023" s="27"/>
      <c r="FV1023" s="27"/>
      <c r="FW1023" s="27"/>
      <c r="FX1023" s="27"/>
      <c r="FY1023" s="27"/>
      <c r="FZ1023" s="27"/>
      <c r="GA1023" s="27"/>
      <c r="GB1023" s="27"/>
      <c r="GC1023" s="27"/>
      <c r="GD1023" s="27"/>
      <c r="GE1023" s="27"/>
      <c r="GF1023" s="27"/>
      <c r="GG1023" s="27"/>
      <c r="GH1023" s="27"/>
      <c r="GI1023" s="27"/>
      <c r="GJ1023" s="27"/>
      <c r="GK1023" s="27"/>
      <c r="GL1023" s="27"/>
      <c r="GM1023" s="27"/>
      <c r="GN1023" s="27"/>
      <c r="GO1023" s="27"/>
      <c r="GP1023" s="27"/>
      <c r="GQ1023" s="27"/>
      <c r="GR1023" s="27"/>
      <c r="GS1023" s="27"/>
      <c r="GT1023" s="27"/>
      <c r="GU1023" s="27"/>
      <c r="GV1023" s="27"/>
      <c r="GW1023" s="27"/>
      <c r="GX1023" s="27"/>
      <c r="GY1023" s="27"/>
      <c r="GZ1023" s="27"/>
      <c r="HA1023" s="27"/>
      <c r="HB1023" s="27"/>
      <c r="HC1023" s="27"/>
      <c r="HD1023" s="27"/>
      <c r="HE1023" s="27"/>
      <c r="HF1023" s="27"/>
      <c r="HG1023" s="27"/>
      <c r="HH1023" s="27"/>
      <c r="HI1023" s="27"/>
      <c r="HJ1023" s="27"/>
      <c r="HK1023" s="27"/>
      <c r="HL1023" s="27"/>
      <c r="HM1023" s="27"/>
      <c r="HN1023" s="27"/>
      <c r="HO1023" s="27"/>
      <c r="HP1023" s="27"/>
      <c r="HQ1023" s="27"/>
      <c r="HR1023" s="27"/>
      <c r="HS1023" s="27"/>
      <c r="HT1023" s="27"/>
      <c r="HU1023" s="27"/>
      <c r="HV1023" s="27"/>
      <c r="HW1023" s="27"/>
      <c r="HX1023" s="27"/>
      <c r="HY1023" s="27"/>
      <c r="HZ1023" s="27"/>
      <c r="IA1023" s="27"/>
      <c r="IB1023" s="27"/>
      <c r="IC1023" s="27"/>
      <c r="ID1023" s="27"/>
      <c r="IE1023" s="27"/>
      <c r="IF1023" s="27"/>
      <c r="IG1023" s="27"/>
      <c r="IH1023" s="27"/>
      <c r="II1023" s="27"/>
      <c r="IJ1023" s="27"/>
      <c r="IK1023" s="27"/>
      <c r="IL1023" s="27"/>
      <c r="IM1023" s="27"/>
      <c r="IN1023" s="27"/>
      <c r="IO1023" s="27"/>
      <c r="IP1023" s="27"/>
      <c r="IQ1023" s="27"/>
      <c r="IR1023" s="27"/>
      <c r="IS1023" s="27"/>
      <c r="IT1023" s="27"/>
      <c r="IU1023" s="27"/>
      <c r="IV1023" s="27"/>
    </row>
    <row r="1024" spans="1:256" s="25" customFormat="1" ht="11.25">
      <c r="A1024" s="27"/>
      <c r="B1024" s="27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  <c r="EW1024" s="27"/>
      <c r="EX1024" s="27"/>
      <c r="EY1024" s="27"/>
      <c r="EZ1024" s="27"/>
      <c r="FA1024" s="27"/>
      <c r="FB1024" s="27"/>
      <c r="FC1024" s="27"/>
      <c r="FD1024" s="27"/>
      <c r="FE1024" s="27"/>
      <c r="FF1024" s="27"/>
      <c r="FG1024" s="27"/>
      <c r="FH1024" s="27"/>
      <c r="FI1024" s="27"/>
      <c r="FJ1024" s="27"/>
      <c r="FK1024" s="27"/>
      <c r="FL1024" s="27"/>
      <c r="FM1024" s="27"/>
      <c r="FN1024" s="27"/>
      <c r="FO1024" s="27"/>
      <c r="FP1024" s="27"/>
      <c r="FQ1024" s="27"/>
      <c r="FR1024" s="27"/>
      <c r="FS1024" s="27"/>
      <c r="FT1024" s="27"/>
      <c r="FU1024" s="27"/>
      <c r="FV1024" s="27"/>
      <c r="FW1024" s="27"/>
      <c r="FX1024" s="27"/>
      <c r="FY1024" s="27"/>
      <c r="FZ1024" s="27"/>
      <c r="GA1024" s="27"/>
      <c r="GB1024" s="27"/>
      <c r="GC1024" s="27"/>
      <c r="GD1024" s="27"/>
      <c r="GE1024" s="27"/>
      <c r="GF1024" s="27"/>
      <c r="GG1024" s="27"/>
      <c r="GH1024" s="27"/>
      <c r="GI1024" s="27"/>
      <c r="GJ1024" s="27"/>
      <c r="GK1024" s="27"/>
      <c r="GL1024" s="27"/>
      <c r="GM1024" s="27"/>
      <c r="GN1024" s="27"/>
      <c r="GO1024" s="27"/>
      <c r="GP1024" s="27"/>
      <c r="GQ1024" s="27"/>
      <c r="GR1024" s="27"/>
      <c r="GS1024" s="27"/>
      <c r="GT1024" s="27"/>
      <c r="GU1024" s="27"/>
      <c r="GV1024" s="27"/>
      <c r="GW1024" s="27"/>
      <c r="GX1024" s="27"/>
      <c r="GY1024" s="27"/>
      <c r="GZ1024" s="27"/>
      <c r="HA1024" s="27"/>
      <c r="HB1024" s="27"/>
      <c r="HC1024" s="27"/>
      <c r="HD1024" s="27"/>
      <c r="HE1024" s="27"/>
      <c r="HF1024" s="27"/>
      <c r="HG1024" s="27"/>
      <c r="HH1024" s="27"/>
      <c r="HI1024" s="27"/>
      <c r="HJ1024" s="27"/>
      <c r="HK1024" s="27"/>
      <c r="HL1024" s="27"/>
      <c r="HM1024" s="27"/>
      <c r="HN1024" s="27"/>
      <c r="HO1024" s="27"/>
      <c r="HP1024" s="27"/>
      <c r="HQ1024" s="27"/>
      <c r="HR1024" s="27"/>
      <c r="HS1024" s="27"/>
      <c r="HT1024" s="27"/>
      <c r="HU1024" s="27"/>
      <c r="HV1024" s="27"/>
      <c r="HW1024" s="27"/>
      <c r="HX1024" s="27"/>
      <c r="HY1024" s="27"/>
      <c r="HZ1024" s="27"/>
      <c r="IA1024" s="27"/>
      <c r="IB1024" s="27"/>
      <c r="IC1024" s="27"/>
      <c r="ID1024" s="27"/>
      <c r="IE1024" s="27"/>
      <c r="IF1024" s="27"/>
      <c r="IG1024" s="27"/>
      <c r="IH1024" s="27"/>
      <c r="II1024" s="27"/>
      <c r="IJ1024" s="27"/>
      <c r="IK1024" s="27"/>
      <c r="IL1024" s="27"/>
      <c r="IM1024" s="27"/>
      <c r="IN1024" s="27"/>
      <c r="IO1024" s="27"/>
      <c r="IP1024" s="27"/>
      <c r="IQ1024" s="27"/>
      <c r="IR1024" s="27"/>
      <c r="IS1024" s="27"/>
      <c r="IT1024" s="27"/>
      <c r="IU1024" s="27"/>
      <c r="IV1024" s="27"/>
    </row>
    <row r="1025" spans="1:256" s="25" customFormat="1" ht="11.25">
      <c r="A1025" s="27"/>
      <c r="B1025" s="27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  <c r="EW1025" s="27"/>
      <c r="EX1025" s="27"/>
      <c r="EY1025" s="27"/>
      <c r="EZ1025" s="27"/>
      <c r="FA1025" s="27"/>
      <c r="FB1025" s="27"/>
      <c r="FC1025" s="27"/>
      <c r="FD1025" s="27"/>
      <c r="FE1025" s="27"/>
      <c r="FF1025" s="27"/>
      <c r="FG1025" s="27"/>
      <c r="FH1025" s="27"/>
      <c r="FI1025" s="27"/>
      <c r="FJ1025" s="27"/>
      <c r="FK1025" s="27"/>
      <c r="FL1025" s="27"/>
      <c r="FM1025" s="27"/>
      <c r="FN1025" s="27"/>
      <c r="FO1025" s="27"/>
      <c r="FP1025" s="27"/>
      <c r="FQ1025" s="27"/>
      <c r="FR1025" s="27"/>
      <c r="FS1025" s="27"/>
      <c r="FT1025" s="27"/>
      <c r="FU1025" s="27"/>
      <c r="FV1025" s="27"/>
      <c r="FW1025" s="27"/>
      <c r="FX1025" s="27"/>
      <c r="FY1025" s="27"/>
      <c r="FZ1025" s="27"/>
      <c r="GA1025" s="27"/>
      <c r="GB1025" s="27"/>
      <c r="GC1025" s="27"/>
      <c r="GD1025" s="27"/>
      <c r="GE1025" s="27"/>
      <c r="GF1025" s="27"/>
      <c r="GG1025" s="27"/>
      <c r="GH1025" s="27"/>
      <c r="GI1025" s="27"/>
      <c r="GJ1025" s="27"/>
      <c r="GK1025" s="27"/>
      <c r="GL1025" s="27"/>
      <c r="GM1025" s="27"/>
      <c r="GN1025" s="27"/>
      <c r="GO1025" s="27"/>
      <c r="GP1025" s="27"/>
      <c r="GQ1025" s="27"/>
      <c r="GR1025" s="27"/>
      <c r="GS1025" s="27"/>
      <c r="GT1025" s="27"/>
      <c r="GU1025" s="27"/>
      <c r="GV1025" s="27"/>
      <c r="GW1025" s="27"/>
      <c r="GX1025" s="27"/>
      <c r="GY1025" s="27"/>
      <c r="GZ1025" s="27"/>
      <c r="HA1025" s="27"/>
      <c r="HB1025" s="27"/>
      <c r="HC1025" s="27"/>
      <c r="HD1025" s="27"/>
      <c r="HE1025" s="27"/>
      <c r="HF1025" s="27"/>
      <c r="HG1025" s="27"/>
      <c r="HH1025" s="27"/>
      <c r="HI1025" s="27"/>
      <c r="HJ1025" s="27"/>
      <c r="HK1025" s="27"/>
      <c r="HL1025" s="27"/>
      <c r="HM1025" s="27"/>
      <c r="HN1025" s="27"/>
      <c r="HO1025" s="27"/>
      <c r="HP1025" s="27"/>
      <c r="HQ1025" s="27"/>
      <c r="HR1025" s="27"/>
      <c r="HS1025" s="27"/>
      <c r="HT1025" s="27"/>
      <c r="HU1025" s="27"/>
      <c r="HV1025" s="27"/>
      <c r="HW1025" s="27"/>
      <c r="HX1025" s="27"/>
      <c r="HY1025" s="27"/>
      <c r="HZ1025" s="27"/>
      <c r="IA1025" s="27"/>
      <c r="IB1025" s="27"/>
      <c r="IC1025" s="27"/>
      <c r="ID1025" s="27"/>
      <c r="IE1025" s="27"/>
      <c r="IF1025" s="27"/>
      <c r="IG1025" s="27"/>
      <c r="IH1025" s="27"/>
      <c r="II1025" s="27"/>
      <c r="IJ1025" s="27"/>
      <c r="IK1025" s="27"/>
      <c r="IL1025" s="27"/>
      <c r="IM1025" s="27"/>
      <c r="IN1025" s="27"/>
      <c r="IO1025" s="27"/>
      <c r="IP1025" s="27"/>
      <c r="IQ1025" s="27"/>
      <c r="IR1025" s="27"/>
      <c r="IS1025" s="27"/>
      <c r="IT1025" s="27"/>
      <c r="IU1025" s="27"/>
      <c r="IV1025" s="27"/>
    </row>
    <row r="1026" spans="1:256" s="25" customFormat="1" ht="11.25">
      <c r="A1026" s="27"/>
      <c r="B1026" s="27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27"/>
      <c r="FB1026" s="27"/>
      <c r="FC1026" s="27"/>
      <c r="FD1026" s="27"/>
      <c r="FE1026" s="27"/>
      <c r="FF1026" s="27"/>
      <c r="FG1026" s="27"/>
      <c r="FH1026" s="27"/>
      <c r="FI1026" s="27"/>
      <c r="FJ1026" s="27"/>
      <c r="FK1026" s="27"/>
      <c r="FL1026" s="27"/>
      <c r="FM1026" s="27"/>
      <c r="FN1026" s="27"/>
      <c r="FO1026" s="27"/>
      <c r="FP1026" s="27"/>
      <c r="FQ1026" s="27"/>
      <c r="FR1026" s="27"/>
      <c r="FS1026" s="27"/>
      <c r="FT1026" s="27"/>
      <c r="FU1026" s="27"/>
      <c r="FV1026" s="27"/>
      <c r="FW1026" s="27"/>
      <c r="FX1026" s="27"/>
      <c r="FY1026" s="27"/>
      <c r="FZ1026" s="27"/>
      <c r="GA1026" s="27"/>
      <c r="GB1026" s="27"/>
      <c r="GC1026" s="27"/>
      <c r="GD1026" s="27"/>
      <c r="GE1026" s="27"/>
      <c r="GF1026" s="27"/>
      <c r="GG1026" s="27"/>
      <c r="GH1026" s="27"/>
      <c r="GI1026" s="27"/>
      <c r="GJ1026" s="27"/>
      <c r="GK1026" s="27"/>
      <c r="GL1026" s="27"/>
      <c r="GM1026" s="27"/>
      <c r="GN1026" s="27"/>
      <c r="GO1026" s="27"/>
      <c r="GP1026" s="27"/>
      <c r="GQ1026" s="27"/>
      <c r="GR1026" s="27"/>
      <c r="GS1026" s="27"/>
      <c r="GT1026" s="27"/>
      <c r="GU1026" s="27"/>
      <c r="GV1026" s="27"/>
      <c r="GW1026" s="27"/>
      <c r="GX1026" s="27"/>
      <c r="GY1026" s="27"/>
      <c r="GZ1026" s="27"/>
      <c r="HA1026" s="27"/>
      <c r="HB1026" s="27"/>
      <c r="HC1026" s="27"/>
      <c r="HD1026" s="27"/>
      <c r="HE1026" s="27"/>
      <c r="HF1026" s="27"/>
      <c r="HG1026" s="27"/>
      <c r="HH1026" s="27"/>
      <c r="HI1026" s="27"/>
      <c r="HJ1026" s="27"/>
      <c r="HK1026" s="27"/>
      <c r="HL1026" s="27"/>
      <c r="HM1026" s="27"/>
      <c r="HN1026" s="27"/>
      <c r="HO1026" s="27"/>
      <c r="HP1026" s="27"/>
      <c r="HQ1026" s="27"/>
      <c r="HR1026" s="27"/>
      <c r="HS1026" s="27"/>
      <c r="HT1026" s="27"/>
      <c r="HU1026" s="27"/>
      <c r="HV1026" s="27"/>
      <c r="HW1026" s="27"/>
      <c r="HX1026" s="27"/>
      <c r="HY1026" s="27"/>
      <c r="HZ1026" s="27"/>
      <c r="IA1026" s="27"/>
      <c r="IB1026" s="27"/>
      <c r="IC1026" s="27"/>
      <c r="ID1026" s="27"/>
      <c r="IE1026" s="27"/>
      <c r="IF1026" s="27"/>
      <c r="IG1026" s="27"/>
      <c r="IH1026" s="27"/>
      <c r="II1026" s="27"/>
      <c r="IJ1026" s="27"/>
      <c r="IK1026" s="27"/>
      <c r="IL1026" s="27"/>
      <c r="IM1026" s="27"/>
      <c r="IN1026" s="27"/>
      <c r="IO1026" s="27"/>
      <c r="IP1026" s="27"/>
      <c r="IQ1026" s="27"/>
      <c r="IR1026" s="27"/>
      <c r="IS1026" s="27"/>
      <c r="IT1026" s="27"/>
      <c r="IU1026" s="27"/>
      <c r="IV1026" s="27"/>
    </row>
    <row r="1027" spans="1:256" s="25" customFormat="1" ht="11.25">
      <c r="A1027" s="27"/>
      <c r="B1027" s="27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  <c r="EW1027" s="27"/>
      <c r="EX1027" s="27"/>
      <c r="EY1027" s="27"/>
      <c r="EZ1027" s="27"/>
      <c r="FA1027" s="27"/>
      <c r="FB1027" s="27"/>
      <c r="FC1027" s="27"/>
      <c r="FD1027" s="27"/>
      <c r="FE1027" s="27"/>
      <c r="FF1027" s="27"/>
      <c r="FG1027" s="27"/>
      <c r="FH1027" s="27"/>
      <c r="FI1027" s="27"/>
      <c r="FJ1027" s="27"/>
      <c r="FK1027" s="27"/>
      <c r="FL1027" s="27"/>
      <c r="FM1027" s="27"/>
      <c r="FN1027" s="27"/>
      <c r="FO1027" s="27"/>
      <c r="FP1027" s="27"/>
      <c r="FQ1027" s="27"/>
      <c r="FR1027" s="27"/>
      <c r="FS1027" s="27"/>
      <c r="FT1027" s="27"/>
      <c r="FU1027" s="27"/>
      <c r="FV1027" s="27"/>
      <c r="FW1027" s="27"/>
      <c r="FX1027" s="27"/>
      <c r="FY1027" s="27"/>
      <c r="FZ1027" s="27"/>
      <c r="GA1027" s="27"/>
      <c r="GB1027" s="27"/>
      <c r="GC1027" s="27"/>
      <c r="GD1027" s="27"/>
      <c r="GE1027" s="27"/>
      <c r="GF1027" s="27"/>
      <c r="GG1027" s="27"/>
      <c r="GH1027" s="27"/>
      <c r="GI1027" s="27"/>
      <c r="GJ1027" s="27"/>
      <c r="GK1027" s="27"/>
      <c r="GL1027" s="27"/>
      <c r="GM1027" s="27"/>
      <c r="GN1027" s="27"/>
      <c r="GO1027" s="27"/>
      <c r="GP1027" s="27"/>
      <c r="GQ1027" s="27"/>
      <c r="GR1027" s="27"/>
      <c r="GS1027" s="27"/>
      <c r="GT1027" s="27"/>
      <c r="GU1027" s="27"/>
      <c r="GV1027" s="27"/>
      <c r="GW1027" s="27"/>
      <c r="GX1027" s="27"/>
      <c r="GY1027" s="27"/>
      <c r="GZ1027" s="27"/>
      <c r="HA1027" s="27"/>
      <c r="HB1027" s="27"/>
      <c r="HC1027" s="27"/>
      <c r="HD1027" s="27"/>
      <c r="HE1027" s="27"/>
      <c r="HF1027" s="27"/>
      <c r="HG1027" s="27"/>
      <c r="HH1027" s="27"/>
      <c r="HI1027" s="27"/>
      <c r="HJ1027" s="27"/>
      <c r="HK1027" s="27"/>
      <c r="HL1027" s="27"/>
      <c r="HM1027" s="27"/>
      <c r="HN1027" s="27"/>
      <c r="HO1027" s="27"/>
      <c r="HP1027" s="27"/>
      <c r="HQ1027" s="27"/>
      <c r="HR1027" s="27"/>
      <c r="HS1027" s="27"/>
      <c r="HT1027" s="27"/>
      <c r="HU1027" s="27"/>
      <c r="HV1027" s="27"/>
      <c r="HW1027" s="27"/>
      <c r="HX1027" s="27"/>
      <c r="HY1027" s="27"/>
      <c r="HZ1027" s="27"/>
      <c r="IA1027" s="27"/>
      <c r="IB1027" s="27"/>
      <c r="IC1027" s="27"/>
      <c r="ID1027" s="27"/>
      <c r="IE1027" s="27"/>
      <c r="IF1027" s="27"/>
      <c r="IG1027" s="27"/>
      <c r="IH1027" s="27"/>
      <c r="II1027" s="27"/>
      <c r="IJ1027" s="27"/>
      <c r="IK1027" s="27"/>
      <c r="IL1027" s="27"/>
      <c r="IM1027" s="27"/>
      <c r="IN1027" s="27"/>
      <c r="IO1027" s="27"/>
      <c r="IP1027" s="27"/>
      <c r="IQ1027" s="27"/>
      <c r="IR1027" s="27"/>
      <c r="IS1027" s="27"/>
      <c r="IT1027" s="27"/>
      <c r="IU1027" s="27"/>
      <c r="IV1027" s="27"/>
    </row>
    <row r="1028" spans="1:256" s="25" customFormat="1" ht="11.25">
      <c r="A1028" s="27"/>
      <c r="B1028" s="27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  <c r="EW1028" s="27"/>
      <c r="EX1028" s="27"/>
      <c r="EY1028" s="27"/>
      <c r="EZ1028" s="27"/>
      <c r="FA1028" s="27"/>
      <c r="FB1028" s="27"/>
      <c r="FC1028" s="27"/>
      <c r="FD1028" s="27"/>
      <c r="FE1028" s="27"/>
      <c r="FF1028" s="27"/>
      <c r="FG1028" s="27"/>
      <c r="FH1028" s="27"/>
      <c r="FI1028" s="27"/>
      <c r="FJ1028" s="27"/>
      <c r="FK1028" s="27"/>
      <c r="FL1028" s="27"/>
      <c r="FM1028" s="27"/>
      <c r="FN1028" s="27"/>
      <c r="FO1028" s="27"/>
      <c r="FP1028" s="27"/>
      <c r="FQ1028" s="27"/>
      <c r="FR1028" s="27"/>
      <c r="FS1028" s="27"/>
      <c r="FT1028" s="27"/>
      <c r="FU1028" s="27"/>
      <c r="FV1028" s="27"/>
      <c r="FW1028" s="27"/>
      <c r="FX1028" s="27"/>
      <c r="FY1028" s="27"/>
      <c r="FZ1028" s="27"/>
      <c r="GA1028" s="27"/>
      <c r="GB1028" s="27"/>
      <c r="GC1028" s="27"/>
      <c r="GD1028" s="27"/>
      <c r="GE1028" s="27"/>
      <c r="GF1028" s="27"/>
      <c r="GG1028" s="27"/>
      <c r="GH1028" s="27"/>
      <c r="GI1028" s="27"/>
      <c r="GJ1028" s="27"/>
      <c r="GK1028" s="27"/>
      <c r="GL1028" s="27"/>
      <c r="GM1028" s="27"/>
      <c r="GN1028" s="27"/>
      <c r="GO1028" s="27"/>
      <c r="GP1028" s="27"/>
      <c r="GQ1028" s="27"/>
      <c r="GR1028" s="27"/>
      <c r="GS1028" s="27"/>
      <c r="GT1028" s="27"/>
      <c r="GU1028" s="27"/>
      <c r="GV1028" s="27"/>
      <c r="GW1028" s="27"/>
      <c r="GX1028" s="27"/>
      <c r="GY1028" s="27"/>
      <c r="GZ1028" s="27"/>
      <c r="HA1028" s="27"/>
      <c r="HB1028" s="27"/>
      <c r="HC1028" s="27"/>
      <c r="HD1028" s="27"/>
      <c r="HE1028" s="27"/>
      <c r="HF1028" s="27"/>
      <c r="HG1028" s="27"/>
      <c r="HH1028" s="27"/>
      <c r="HI1028" s="27"/>
      <c r="HJ1028" s="27"/>
      <c r="HK1028" s="27"/>
      <c r="HL1028" s="27"/>
      <c r="HM1028" s="27"/>
      <c r="HN1028" s="27"/>
      <c r="HO1028" s="27"/>
      <c r="HP1028" s="27"/>
      <c r="HQ1028" s="27"/>
      <c r="HR1028" s="27"/>
      <c r="HS1028" s="27"/>
      <c r="HT1028" s="27"/>
      <c r="HU1028" s="27"/>
      <c r="HV1028" s="27"/>
      <c r="HW1028" s="27"/>
      <c r="HX1028" s="27"/>
      <c r="HY1028" s="27"/>
      <c r="HZ1028" s="27"/>
      <c r="IA1028" s="27"/>
      <c r="IB1028" s="27"/>
      <c r="IC1028" s="27"/>
      <c r="ID1028" s="27"/>
      <c r="IE1028" s="27"/>
      <c r="IF1028" s="27"/>
      <c r="IG1028" s="27"/>
      <c r="IH1028" s="27"/>
      <c r="II1028" s="27"/>
      <c r="IJ1028" s="27"/>
      <c r="IK1028" s="27"/>
      <c r="IL1028" s="27"/>
      <c r="IM1028" s="27"/>
      <c r="IN1028" s="27"/>
      <c r="IO1028" s="27"/>
      <c r="IP1028" s="27"/>
      <c r="IQ1028" s="27"/>
      <c r="IR1028" s="27"/>
      <c r="IS1028" s="27"/>
      <c r="IT1028" s="27"/>
      <c r="IU1028" s="27"/>
      <c r="IV1028" s="27"/>
    </row>
    <row r="1029" spans="1:256" s="25" customFormat="1" ht="11.25">
      <c r="A1029" s="27"/>
      <c r="B1029" s="27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  <c r="EW1029" s="27"/>
      <c r="EX1029" s="27"/>
      <c r="EY1029" s="27"/>
      <c r="EZ1029" s="27"/>
      <c r="FA1029" s="27"/>
      <c r="FB1029" s="27"/>
      <c r="FC1029" s="27"/>
      <c r="FD1029" s="27"/>
      <c r="FE1029" s="27"/>
      <c r="FF1029" s="27"/>
      <c r="FG1029" s="27"/>
      <c r="FH1029" s="27"/>
      <c r="FI1029" s="27"/>
      <c r="FJ1029" s="27"/>
      <c r="FK1029" s="27"/>
      <c r="FL1029" s="27"/>
      <c r="FM1029" s="27"/>
      <c r="FN1029" s="27"/>
      <c r="FO1029" s="27"/>
      <c r="FP1029" s="27"/>
      <c r="FQ1029" s="27"/>
      <c r="FR1029" s="27"/>
      <c r="FS1029" s="27"/>
      <c r="FT1029" s="27"/>
      <c r="FU1029" s="27"/>
      <c r="FV1029" s="27"/>
      <c r="FW1029" s="27"/>
      <c r="FX1029" s="27"/>
      <c r="FY1029" s="27"/>
      <c r="FZ1029" s="27"/>
      <c r="GA1029" s="27"/>
      <c r="GB1029" s="27"/>
      <c r="GC1029" s="27"/>
      <c r="GD1029" s="27"/>
      <c r="GE1029" s="27"/>
      <c r="GF1029" s="27"/>
      <c r="GG1029" s="27"/>
      <c r="GH1029" s="27"/>
      <c r="GI1029" s="27"/>
      <c r="GJ1029" s="27"/>
      <c r="GK1029" s="27"/>
      <c r="GL1029" s="27"/>
      <c r="GM1029" s="27"/>
      <c r="GN1029" s="27"/>
      <c r="GO1029" s="27"/>
      <c r="GP1029" s="27"/>
      <c r="GQ1029" s="27"/>
      <c r="GR1029" s="27"/>
      <c r="GS1029" s="27"/>
      <c r="GT1029" s="27"/>
      <c r="GU1029" s="27"/>
      <c r="GV1029" s="27"/>
      <c r="GW1029" s="27"/>
      <c r="GX1029" s="27"/>
      <c r="GY1029" s="27"/>
      <c r="GZ1029" s="27"/>
      <c r="HA1029" s="27"/>
      <c r="HB1029" s="27"/>
      <c r="HC1029" s="27"/>
      <c r="HD1029" s="27"/>
      <c r="HE1029" s="27"/>
      <c r="HF1029" s="27"/>
      <c r="HG1029" s="27"/>
      <c r="HH1029" s="27"/>
      <c r="HI1029" s="27"/>
      <c r="HJ1029" s="27"/>
      <c r="HK1029" s="27"/>
      <c r="HL1029" s="27"/>
      <c r="HM1029" s="27"/>
      <c r="HN1029" s="27"/>
      <c r="HO1029" s="27"/>
      <c r="HP1029" s="27"/>
      <c r="HQ1029" s="27"/>
      <c r="HR1029" s="27"/>
      <c r="HS1029" s="27"/>
      <c r="HT1029" s="27"/>
      <c r="HU1029" s="27"/>
      <c r="HV1029" s="27"/>
      <c r="HW1029" s="27"/>
      <c r="HX1029" s="27"/>
      <c r="HY1029" s="27"/>
      <c r="HZ1029" s="27"/>
      <c r="IA1029" s="27"/>
      <c r="IB1029" s="27"/>
      <c r="IC1029" s="27"/>
      <c r="ID1029" s="27"/>
      <c r="IE1029" s="27"/>
      <c r="IF1029" s="27"/>
      <c r="IG1029" s="27"/>
      <c r="IH1029" s="27"/>
      <c r="II1029" s="27"/>
      <c r="IJ1029" s="27"/>
      <c r="IK1029" s="27"/>
      <c r="IL1029" s="27"/>
      <c r="IM1029" s="27"/>
      <c r="IN1029" s="27"/>
      <c r="IO1029" s="27"/>
      <c r="IP1029" s="27"/>
      <c r="IQ1029" s="27"/>
      <c r="IR1029" s="27"/>
      <c r="IS1029" s="27"/>
      <c r="IT1029" s="27"/>
      <c r="IU1029" s="27"/>
      <c r="IV1029" s="27"/>
    </row>
    <row r="1030" spans="1:256" s="25" customFormat="1" ht="11.25">
      <c r="A1030" s="27"/>
      <c r="B1030" s="27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  <c r="EW1030" s="27"/>
      <c r="EX1030" s="27"/>
      <c r="EY1030" s="27"/>
      <c r="EZ1030" s="27"/>
      <c r="FA1030" s="27"/>
      <c r="FB1030" s="27"/>
      <c r="FC1030" s="27"/>
      <c r="FD1030" s="27"/>
      <c r="FE1030" s="27"/>
      <c r="FF1030" s="27"/>
      <c r="FG1030" s="27"/>
      <c r="FH1030" s="27"/>
      <c r="FI1030" s="27"/>
      <c r="FJ1030" s="27"/>
      <c r="FK1030" s="27"/>
      <c r="FL1030" s="27"/>
      <c r="FM1030" s="27"/>
      <c r="FN1030" s="27"/>
      <c r="FO1030" s="27"/>
      <c r="FP1030" s="27"/>
      <c r="FQ1030" s="27"/>
      <c r="FR1030" s="27"/>
      <c r="FS1030" s="27"/>
      <c r="FT1030" s="27"/>
      <c r="FU1030" s="27"/>
      <c r="FV1030" s="27"/>
      <c r="FW1030" s="27"/>
      <c r="FX1030" s="27"/>
      <c r="FY1030" s="27"/>
      <c r="FZ1030" s="27"/>
      <c r="GA1030" s="27"/>
      <c r="GB1030" s="27"/>
      <c r="GC1030" s="27"/>
      <c r="GD1030" s="27"/>
      <c r="GE1030" s="27"/>
      <c r="GF1030" s="27"/>
      <c r="GG1030" s="27"/>
      <c r="GH1030" s="27"/>
      <c r="GI1030" s="27"/>
      <c r="GJ1030" s="27"/>
      <c r="GK1030" s="27"/>
      <c r="GL1030" s="27"/>
      <c r="GM1030" s="27"/>
      <c r="GN1030" s="27"/>
      <c r="GO1030" s="27"/>
      <c r="GP1030" s="27"/>
      <c r="GQ1030" s="27"/>
      <c r="GR1030" s="27"/>
      <c r="GS1030" s="27"/>
      <c r="GT1030" s="27"/>
      <c r="GU1030" s="27"/>
      <c r="GV1030" s="27"/>
      <c r="GW1030" s="27"/>
      <c r="GX1030" s="27"/>
      <c r="GY1030" s="27"/>
      <c r="GZ1030" s="27"/>
      <c r="HA1030" s="27"/>
      <c r="HB1030" s="27"/>
      <c r="HC1030" s="27"/>
      <c r="HD1030" s="27"/>
      <c r="HE1030" s="27"/>
      <c r="HF1030" s="27"/>
      <c r="HG1030" s="27"/>
      <c r="HH1030" s="27"/>
      <c r="HI1030" s="27"/>
      <c r="HJ1030" s="27"/>
      <c r="HK1030" s="27"/>
      <c r="HL1030" s="27"/>
      <c r="HM1030" s="27"/>
      <c r="HN1030" s="27"/>
      <c r="HO1030" s="27"/>
      <c r="HP1030" s="27"/>
      <c r="HQ1030" s="27"/>
      <c r="HR1030" s="27"/>
      <c r="HS1030" s="27"/>
      <c r="HT1030" s="27"/>
      <c r="HU1030" s="27"/>
      <c r="HV1030" s="27"/>
      <c r="HW1030" s="27"/>
      <c r="HX1030" s="27"/>
      <c r="HY1030" s="27"/>
      <c r="HZ1030" s="27"/>
      <c r="IA1030" s="27"/>
      <c r="IB1030" s="27"/>
      <c r="IC1030" s="27"/>
      <c r="ID1030" s="27"/>
      <c r="IE1030" s="27"/>
      <c r="IF1030" s="27"/>
      <c r="IG1030" s="27"/>
      <c r="IH1030" s="27"/>
      <c r="II1030" s="27"/>
      <c r="IJ1030" s="27"/>
      <c r="IK1030" s="27"/>
      <c r="IL1030" s="27"/>
      <c r="IM1030" s="27"/>
      <c r="IN1030" s="27"/>
      <c r="IO1030" s="27"/>
      <c r="IP1030" s="27"/>
      <c r="IQ1030" s="27"/>
      <c r="IR1030" s="27"/>
      <c r="IS1030" s="27"/>
      <c r="IT1030" s="27"/>
      <c r="IU1030" s="27"/>
      <c r="IV1030" s="27"/>
    </row>
    <row r="1031" spans="1:256" s="25" customFormat="1" ht="11.25">
      <c r="A1031" s="27"/>
      <c r="B1031" s="27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27"/>
      <c r="FB1031" s="27"/>
      <c r="FC1031" s="27"/>
      <c r="FD1031" s="27"/>
      <c r="FE1031" s="27"/>
      <c r="FF1031" s="27"/>
      <c r="FG1031" s="27"/>
      <c r="FH1031" s="27"/>
      <c r="FI1031" s="27"/>
      <c r="FJ1031" s="27"/>
      <c r="FK1031" s="27"/>
      <c r="FL1031" s="27"/>
      <c r="FM1031" s="27"/>
      <c r="FN1031" s="27"/>
      <c r="FO1031" s="27"/>
      <c r="FP1031" s="27"/>
      <c r="FQ1031" s="27"/>
      <c r="FR1031" s="27"/>
      <c r="FS1031" s="27"/>
      <c r="FT1031" s="27"/>
      <c r="FU1031" s="27"/>
      <c r="FV1031" s="27"/>
      <c r="FW1031" s="27"/>
      <c r="FX1031" s="27"/>
      <c r="FY1031" s="27"/>
      <c r="FZ1031" s="27"/>
      <c r="GA1031" s="27"/>
      <c r="GB1031" s="27"/>
      <c r="GC1031" s="27"/>
      <c r="GD1031" s="27"/>
      <c r="GE1031" s="27"/>
      <c r="GF1031" s="27"/>
      <c r="GG1031" s="27"/>
      <c r="GH1031" s="27"/>
      <c r="GI1031" s="27"/>
      <c r="GJ1031" s="27"/>
      <c r="GK1031" s="27"/>
      <c r="GL1031" s="27"/>
      <c r="GM1031" s="27"/>
      <c r="GN1031" s="27"/>
      <c r="GO1031" s="27"/>
      <c r="GP1031" s="27"/>
      <c r="GQ1031" s="27"/>
      <c r="GR1031" s="27"/>
      <c r="GS1031" s="27"/>
      <c r="GT1031" s="27"/>
      <c r="GU1031" s="27"/>
      <c r="GV1031" s="27"/>
      <c r="GW1031" s="27"/>
      <c r="GX1031" s="27"/>
      <c r="GY1031" s="27"/>
      <c r="GZ1031" s="27"/>
      <c r="HA1031" s="27"/>
      <c r="HB1031" s="27"/>
      <c r="HC1031" s="27"/>
      <c r="HD1031" s="27"/>
      <c r="HE1031" s="27"/>
      <c r="HF1031" s="27"/>
      <c r="HG1031" s="27"/>
      <c r="HH1031" s="27"/>
      <c r="HI1031" s="27"/>
      <c r="HJ1031" s="27"/>
      <c r="HK1031" s="27"/>
      <c r="HL1031" s="27"/>
      <c r="HM1031" s="27"/>
      <c r="HN1031" s="27"/>
      <c r="HO1031" s="27"/>
      <c r="HP1031" s="27"/>
      <c r="HQ1031" s="27"/>
      <c r="HR1031" s="27"/>
      <c r="HS1031" s="27"/>
      <c r="HT1031" s="27"/>
      <c r="HU1031" s="27"/>
      <c r="HV1031" s="27"/>
      <c r="HW1031" s="27"/>
      <c r="HX1031" s="27"/>
      <c r="HY1031" s="27"/>
      <c r="HZ1031" s="27"/>
      <c r="IA1031" s="27"/>
      <c r="IB1031" s="27"/>
      <c r="IC1031" s="27"/>
      <c r="ID1031" s="27"/>
      <c r="IE1031" s="27"/>
      <c r="IF1031" s="27"/>
      <c r="IG1031" s="27"/>
      <c r="IH1031" s="27"/>
      <c r="II1031" s="27"/>
      <c r="IJ1031" s="27"/>
      <c r="IK1031" s="27"/>
      <c r="IL1031" s="27"/>
      <c r="IM1031" s="27"/>
      <c r="IN1031" s="27"/>
      <c r="IO1031" s="27"/>
      <c r="IP1031" s="27"/>
      <c r="IQ1031" s="27"/>
      <c r="IR1031" s="27"/>
      <c r="IS1031" s="27"/>
      <c r="IT1031" s="27"/>
      <c r="IU1031" s="27"/>
      <c r="IV1031" s="27"/>
    </row>
    <row r="1032" spans="1:256" s="25" customFormat="1" ht="11.25">
      <c r="A1032" s="27"/>
      <c r="B1032" s="27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  <c r="EW1032" s="27"/>
      <c r="EX1032" s="27"/>
      <c r="EY1032" s="27"/>
      <c r="EZ1032" s="27"/>
      <c r="FA1032" s="27"/>
      <c r="FB1032" s="27"/>
      <c r="FC1032" s="27"/>
      <c r="FD1032" s="27"/>
      <c r="FE1032" s="27"/>
      <c r="FF1032" s="27"/>
      <c r="FG1032" s="27"/>
      <c r="FH1032" s="27"/>
      <c r="FI1032" s="27"/>
      <c r="FJ1032" s="27"/>
      <c r="FK1032" s="27"/>
      <c r="FL1032" s="27"/>
      <c r="FM1032" s="27"/>
      <c r="FN1032" s="27"/>
      <c r="FO1032" s="27"/>
      <c r="FP1032" s="27"/>
      <c r="FQ1032" s="27"/>
      <c r="FR1032" s="27"/>
      <c r="FS1032" s="27"/>
      <c r="FT1032" s="27"/>
      <c r="FU1032" s="27"/>
      <c r="FV1032" s="27"/>
      <c r="FW1032" s="27"/>
      <c r="FX1032" s="27"/>
      <c r="FY1032" s="27"/>
      <c r="FZ1032" s="27"/>
      <c r="GA1032" s="27"/>
      <c r="GB1032" s="27"/>
      <c r="GC1032" s="27"/>
      <c r="GD1032" s="27"/>
      <c r="GE1032" s="27"/>
      <c r="GF1032" s="27"/>
      <c r="GG1032" s="27"/>
      <c r="GH1032" s="27"/>
      <c r="GI1032" s="27"/>
      <c r="GJ1032" s="27"/>
      <c r="GK1032" s="27"/>
      <c r="GL1032" s="27"/>
      <c r="GM1032" s="27"/>
      <c r="GN1032" s="27"/>
      <c r="GO1032" s="27"/>
      <c r="GP1032" s="27"/>
      <c r="GQ1032" s="27"/>
      <c r="GR1032" s="27"/>
      <c r="GS1032" s="27"/>
      <c r="GT1032" s="27"/>
      <c r="GU1032" s="27"/>
      <c r="GV1032" s="27"/>
      <c r="GW1032" s="27"/>
      <c r="GX1032" s="27"/>
      <c r="GY1032" s="27"/>
      <c r="GZ1032" s="27"/>
      <c r="HA1032" s="27"/>
      <c r="HB1032" s="27"/>
      <c r="HC1032" s="27"/>
      <c r="HD1032" s="27"/>
      <c r="HE1032" s="27"/>
      <c r="HF1032" s="27"/>
      <c r="HG1032" s="27"/>
      <c r="HH1032" s="27"/>
      <c r="HI1032" s="27"/>
      <c r="HJ1032" s="27"/>
      <c r="HK1032" s="27"/>
      <c r="HL1032" s="27"/>
      <c r="HM1032" s="27"/>
      <c r="HN1032" s="27"/>
      <c r="HO1032" s="27"/>
      <c r="HP1032" s="27"/>
      <c r="HQ1032" s="27"/>
      <c r="HR1032" s="27"/>
      <c r="HS1032" s="27"/>
      <c r="HT1032" s="27"/>
      <c r="HU1032" s="27"/>
      <c r="HV1032" s="27"/>
      <c r="HW1032" s="27"/>
      <c r="HX1032" s="27"/>
      <c r="HY1032" s="27"/>
      <c r="HZ1032" s="27"/>
      <c r="IA1032" s="27"/>
      <c r="IB1032" s="27"/>
      <c r="IC1032" s="27"/>
      <c r="ID1032" s="27"/>
      <c r="IE1032" s="27"/>
      <c r="IF1032" s="27"/>
      <c r="IG1032" s="27"/>
      <c r="IH1032" s="27"/>
      <c r="II1032" s="27"/>
      <c r="IJ1032" s="27"/>
      <c r="IK1032" s="27"/>
      <c r="IL1032" s="27"/>
      <c r="IM1032" s="27"/>
      <c r="IN1032" s="27"/>
      <c r="IO1032" s="27"/>
      <c r="IP1032" s="27"/>
      <c r="IQ1032" s="27"/>
      <c r="IR1032" s="27"/>
      <c r="IS1032" s="27"/>
      <c r="IT1032" s="27"/>
      <c r="IU1032" s="27"/>
      <c r="IV1032" s="27"/>
    </row>
    <row r="1033" spans="1:256" s="25" customFormat="1" ht="11.25">
      <c r="A1033" s="27"/>
      <c r="B1033" s="27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  <c r="EW1033" s="27"/>
      <c r="EX1033" s="27"/>
      <c r="EY1033" s="27"/>
      <c r="EZ1033" s="27"/>
      <c r="FA1033" s="27"/>
      <c r="FB1033" s="27"/>
      <c r="FC1033" s="27"/>
      <c r="FD1033" s="27"/>
      <c r="FE1033" s="27"/>
      <c r="FF1033" s="27"/>
      <c r="FG1033" s="27"/>
      <c r="FH1033" s="27"/>
      <c r="FI1033" s="27"/>
      <c r="FJ1033" s="27"/>
      <c r="FK1033" s="27"/>
      <c r="FL1033" s="27"/>
      <c r="FM1033" s="27"/>
      <c r="FN1033" s="27"/>
      <c r="FO1033" s="27"/>
      <c r="FP1033" s="27"/>
      <c r="FQ1033" s="27"/>
      <c r="FR1033" s="27"/>
      <c r="FS1033" s="27"/>
      <c r="FT1033" s="27"/>
      <c r="FU1033" s="27"/>
      <c r="FV1033" s="27"/>
      <c r="FW1033" s="27"/>
      <c r="FX1033" s="27"/>
      <c r="FY1033" s="27"/>
      <c r="FZ1033" s="27"/>
      <c r="GA1033" s="27"/>
      <c r="GB1033" s="27"/>
      <c r="GC1033" s="27"/>
      <c r="GD1033" s="27"/>
      <c r="GE1033" s="27"/>
      <c r="GF1033" s="27"/>
      <c r="GG1033" s="27"/>
      <c r="GH1033" s="27"/>
      <c r="GI1033" s="27"/>
      <c r="GJ1033" s="27"/>
      <c r="GK1033" s="27"/>
      <c r="GL1033" s="27"/>
      <c r="GM1033" s="27"/>
      <c r="GN1033" s="27"/>
      <c r="GO1033" s="27"/>
      <c r="GP1033" s="27"/>
      <c r="GQ1033" s="27"/>
      <c r="GR1033" s="27"/>
      <c r="GS1033" s="27"/>
      <c r="GT1033" s="27"/>
      <c r="GU1033" s="27"/>
      <c r="GV1033" s="27"/>
      <c r="GW1033" s="27"/>
      <c r="GX1033" s="27"/>
      <c r="GY1033" s="27"/>
      <c r="GZ1033" s="27"/>
      <c r="HA1033" s="27"/>
      <c r="HB1033" s="27"/>
      <c r="HC1033" s="27"/>
      <c r="HD1033" s="27"/>
      <c r="HE1033" s="27"/>
      <c r="HF1033" s="27"/>
      <c r="HG1033" s="27"/>
      <c r="HH1033" s="27"/>
      <c r="HI1033" s="27"/>
      <c r="HJ1033" s="27"/>
      <c r="HK1033" s="27"/>
      <c r="HL1033" s="27"/>
      <c r="HM1033" s="27"/>
      <c r="HN1033" s="27"/>
      <c r="HO1033" s="27"/>
      <c r="HP1033" s="27"/>
      <c r="HQ1033" s="27"/>
      <c r="HR1033" s="27"/>
      <c r="HS1033" s="27"/>
      <c r="HT1033" s="27"/>
      <c r="HU1033" s="27"/>
      <c r="HV1033" s="27"/>
      <c r="HW1033" s="27"/>
      <c r="HX1033" s="27"/>
      <c r="HY1033" s="27"/>
      <c r="HZ1033" s="27"/>
      <c r="IA1033" s="27"/>
      <c r="IB1033" s="27"/>
      <c r="IC1033" s="27"/>
      <c r="ID1033" s="27"/>
      <c r="IE1033" s="27"/>
      <c r="IF1033" s="27"/>
      <c r="IG1033" s="27"/>
      <c r="IH1033" s="27"/>
      <c r="II1033" s="27"/>
      <c r="IJ1033" s="27"/>
      <c r="IK1033" s="27"/>
      <c r="IL1033" s="27"/>
      <c r="IM1033" s="27"/>
      <c r="IN1033" s="27"/>
      <c r="IO1033" s="27"/>
      <c r="IP1033" s="27"/>
      <c r="IQ1033" s="27"/>
      <c r="IR1033" s="27"/>
      <c r="IS1033" s="27"/>
      <c r="IT1033" s="27"/>
      <c r="IU1033" s="27"/>
      <c r="IV1033" s="27"/>
    </row>
    <row r="1034" spans="1:256" s="25" customFormat="1" ht="11.25">
      <c r="A1034" s="27"/>
      <c r="B1034" s="27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  <c r="EW1034" s="27"/>
      <c r="EX1034" s="27"/>
      <c r="EY1034" s="27"/>
      <c r="EZ1034" s="27"/>
      <c r="FA1034" s="27"/>
      <c r="FB1034" s="27"/>
      <c r="FC1034" s="27"/>
      <c r="FD1034" s="27"/>
      <c r="FE1034" s="27"/>
      <c r="FF1034" s="27"/>
      <c r="FG1034" s="27"/>
      <c r="FH1034" s="27"/>
      <c r="FI1034" s="27"/>
      <c r="FJ1034" s="27"/>
      <c r="FK1034" s="27"/>
      <c r="FL1034" s="27"/>
      <c r="FM1034" s="27"/>
      <c r="FN1034" s="27"/>
      <c r="FO1034" s="27"/>
      <c r="FP1034" s="27"/>
      <c r="FQ1034" s="27"/>
      <c r="FR1034" s="27"/>
      <c r="FS1034" s="27"/>
      <c r="FT1034" s="27"/>
      <c r="FU1034" s="27"/>
      <c r="FV1034" s="27"/>
      <c r="FW1034" s="27"/>
      <c r="FX1034" s="27"/>
      <c r="FY1034" s="27"/>
      <c r="FZ1034" s="27"/>
      <c r="GA1034" s="27"/>
      <c r="GB1034" s="27"/>
      <c r="GC1034" s="27"/>
      <c r="GD1034" s="27"/>
      <c r="GE1034" s="27"/>
      <c r="GF1034" s="27"/>
      <c r="GG1034" s="27"/>
      <c r="GH1034" s="27"/>
      <c r="GI1034" s="27"/>
      <c r="GJ1034" s="27"/>
      <c r="GK1034" s="27"/>
      <c r="GL1034" s="27"/>
      <c r="GM1034" s="27"/>
      <c r="GN1034" s="27"/>
      <c r="GO1034" s="27"/>
      <c r="GP1034" s="27"/>
      <c r="GQ1034" s="27"/>
      <c r="GR1034" s="27"/>
      <c r="GS1034" s="27"/>
      <c r="GT1034" s="27"/>
      <c r="GU1034" s="27"/>
      <c r="GV1034" s="27"/>
      <c r="GW1034" s="27"/>
      <c r="GX1034" s="27"/>
      <c r="GY1034" s="27"/>
      <c r="GZ1034" s="27"/>
      <c r="HA1034" s="27"/>
      <c r="HB1034" s="27"/>
      <c r="HC1034" s="27"/>
      <c r="HD1034" s="27"/>
      <c r="HE1034" s="27"/>
      <c r="HF1034" s="27"/>
      <c r="HG1034" s="27"/>
      <c r="HH1034" s="27"/>
      <c r="HI1034" s="27"/>
      <c r="HJ1034" s="27"/>
      <c r="HK1034" s="27"/>
      <c r="HL1034" s="27"/>
      <c r="HM1034" s="27"/>
      <c r="HN1034" s="27"/>
      <c r="HO1034" s="27"/>
      <c r="HP1034" s="27"/>
      <c r="HQ1034" s="27"/>
      <c r="HR1034" s="27"/>
      <c r="HS1034" s="27"/>
      <c r="HT1034" s="27"/>
      <c r="HU1034" s="27"/>
      <c r="HV1034" s="27"/>
      <c r="HW1034" s="27"/>
      <c r="HX1034" s="27"/>
      <c r="HY1034" s="27"/>
      <c r="HZ1034" s="27"/>
      <c r="IA1034" s="27"/>
      <c r="IB1034" s="27"/>
      <c r="IC1034" s="27"/>
      <c r="ID1034" s="27"/>
      <c r="IE1034" s="27"/>
      <c r="IF1034" s="27"/>
      <c r="IG1034" s="27"/>
      <c r="IH1034" s="27"/>
      <c r="II1034" s="27"/>
      <c r="IJ1034" s="27"/>
      <c r="IK1034" s="27"/>
      <c r="IL1034" s="27"/>
      <c r="IM1034" s="27"/>
      <c r="IN1034" s="27"/>
      <c r="IO1034" s="27"/>
      <c r="IP1034" s="27"/>
      <c r="IQ1034" s="27"/>
      <c r="IR1034" s="27"/>
      <c r="IS1034" s="27"/>
      <c r="IT1034" s="27"/>
      <c r="IU1034" s="27"/>
      <c r="IV1034" s="27"/>
    </row>
    <row r="1035" spans="1:256" s="25" customFormat="1" ht="11.25">
      <c r="A1035" s="27"/>
      <c r="B1035" s="27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  <c r="EW1035" s="27"/>
      <c r="EX1035" s="27"/>
      <c r="EY1035" s="27"/>
      <c r="EZ1035" s="27"/>
      <c r="FA1035" s="27"/>
      <c r="FB1035" s="27"/>
      <c r="FC1035" s="27"/>
      <c r="FD1035" s="27"/>
      <c r="FE1035" s="27"/>
      <c r="FF1035" s="27"/>
      <c r="FG1035" s="27"/>
      <c r="FH1035" s="27"/>
      <c r="FI1035" s="27"/>
      <c r="FJ1035" s="27"/>
      <c r="FK1035" s="27"/>
      <c r="FL1035" s="27"/>
      <c r="FM1035" s="27"/>
      <c r="FN1035" s="27"/>
      <c r="FO1035" s="27"/>
      <c r="FP1035" s="27"/>
      <c r="FQ1035" s="27"/>
      <c r="FR1035" s="27"/>
      <c r="FS1035" s="27"/>
      <c r="FT1035" s="27"/>
      <c r="FU1035" s="27"/>
      <c r="FV1035" s="27"/>
      <c r="FW1035" s="27"/>
      <c r="FX1035" s="27"/>
      <c r="FY1035" s="27"/>
      <c r="FZ1035" s="27"/>
      <c r="GA1035" s="27"/>
      <c r="GB1035" s="27"/>
      <c r="GC1035" s="27"/>
      <c r="GD1035" s="27"/>
      <c r="GE1035" s="27"/>
      <c r="GF1035" s="27"/>
      <c r="GG1035" s="27"/>
      <c r="GH1035" s="27"/>
      <c r="GI1035" s="27"/>
      <c r="GJ1035" s="27"/>
      <c r="GK1035" s="27"/>
      <c r="GL1035" s="27"/>
      <c r="GM1035" s="27"/>
      <c r="GN1035" s="27"/>
      <c r="GO1035" s="27"/>
      <c r="GP1035" s="27"/>
      <c r="GQ1035" s="27"/>
      <c r="GR1035" s="27"/>
      <c r="GS1035" s="27"/>
      <c r="GT1035" s="27"/>
      <c r="GU1035" s="27"/>
      <c r="GV1035" s="27"/>
      <c r="GW1035" s="27"/>
      <c r="GX1035" s="27"/>
      <c r="GY1035" s="27"/>
      <c r="GZ1035" s="27"/>
      <c r="HA1035" s="27"/>
      <c r="HB1035" s="27"/>
      <c r="HC1035" s="27"/>
      <c r="HD1035" s="27"/>
      <c r="HE1035" s="27"/>
      <c r="HF1035" s="27"/>
      <c r="HG1035" s="27"/>
      <c r="HH1035" s="27"/>
      <c r="HI1035" s="27"/>
      <c r="HJ1035" s="27"/>
      <c r="HK1035" s="27"/>
      <c r="HL1035" s="27"/>
      <c r="HM1035" s="27"/>
      <c r="HN1035" s="27"/>
      <c r="HO1035" s="27"/>
      <c r="HP1035" s="27"/>
      <c r="HQ1035" s="27"/>
      <c r="HR1035" s="27"/>
      <c r="HS1035" s="27"/>
      <c r="HT1035" s="27"/>
      <c r="HU1035" s="27"/>
      <c r="HV1035" s="27"/>
      <c r="HW1035" s="27"/>
      <c r="HX1035" s="27"/>
      <c r="HY1035" s="27"/>
      <c r="HZ1035" s="27"/>
      <c r="IA1035" s="27"/>
      <c r="IB1035" s="27"/>
      <c r="IC1035" s="27"/>
      <c r="ID1035" s="27"/>
      <c r="IE1035" s="27"/>
      <c r="IF1035" s="27"/>
      <c r="IG1035" s="27"/>
      <c r="IH1035" s="27"/>
      <c r="II1035" s="27"/>
      <c r="IJ1035" s="27"/>
      <c r="IK1035" s="27"/>
      <c r="IL1035" s="27"/>
      <c r="IM1035" s="27"/>
      <c r="IN1035" s="27"/>
      <c r="IO1035" s="27"/>
      <c r="IP1035" s="27"/>
      <c r="IQ1035" s="27"/>
      <c r="IR1035" s="27"/>
      <c r="IS1035" s="27"/>
      <c r="IT1035" s="27"/>
      <c r="IU1035" s="27"/>
      <c r="IV1035" s="27"/>
    </row>
    <row r="1036" spans="1:256" s="25" customFormat="1" ht="11.25">
      <c r="A1036" s="27"/>
      <c r="B1036" s="27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  <c r="EW1036" s="27"/>
      <c r="EX1036" s="27"/>
      <c r="EY1036" s="27"/>
      <c r="EZ1036" s="27"/>
      <c r="FA1036" s="27"/>
      <c r="FB1036" s="27"/>
      <c r="FC1036" s="27"/>
      <c r="FD1036" s="27"/>
      <c r="FE1036" s="27"/>
      <c r="FF1036" s="27"/>
      <c r="FG1036" s="27"/>
      <c r="FH1036" s="27"/>
      <c r="FI1036" s="27"/>
      <c r="FJ1036" s="27"/>
      <c r="FK1036" s="27"/>
      <c r="FL1036" s="27"/>
      <c r="FM1036" s="27"/>
      <c r="FN1036" s="27"/>
      <c r="FO1036" s="27"/>
      <c r="FP1036" s="27"/>
      <c r="FQ1036" s="27"/>
      <c r="FR1036" s="27"/>
      <c r="FS1036" s="27"/>
      <c r="FT1036" s="27"/>
      <c r="FU1036" s="27"/>
      <c r="FV1036" s="27"/>
      <c r="FW1036" s="27"/>
      <c r="FX1036" s="27"/>
      <c r="FY1036" s="27"/>
      <c r="FZ1036" s="27"/>
      <c r="GA1036" s="27"/>
      <c r="GB1036" s="27"/>
      <c r="GC1036" s="27"/>
      <c r="GD1036" s="27"/>
      <c r="GE1036" s="27"/>
      <c r="GF1036" s="27"/>
      <c r="GG1036" s="27"/>
      <c r="GH1036" s="27"/>
      <c r="GI1036" s="27"/>
      <c r="GJ1036" s="27"/>
      <c r="GK1036" s="27"/>
      <c r="GL1036" s="27"/>
      <c r="GM1036" s="27"/>
      <c r="GN1036" s="27"/>
      <c r="GO1036" s="27"/>
      <c r="GP1036" s="27"/>
      <c r="GQ1036" s="27"/>
      <c r="GR1036" s="27"/>
      <c r="GS1036" s="27"/>
      <c r="GT1036" s="27"/>
      <c r="GU1036" s="27"/>
      <c r="GV1036" s="27"/>
      <c r="GW1036" s="27"/>
      <c r="GX1036" s="27"/>
      <c r="GY1036" s="27"/>
      <c r="GZ1036" s="27"/>
      <c r="HA1036" s="27"/>
      <c r="HB1036" s="27"/>
      <c r="HC1036" s="27"/>
      <c r="HD1036" s="27"/>
      <c r="HE1036" s="27"/>
      <c r="HF1036" s="27"/>
      <c r="HG1036" s="27"/>
      <c r="HH1036" s="27"/>
      <c r="HI1036" s="27"/>
      <c r="HJ1036" s="27"/>
      <c r="HK1036" s="27"/>
      <c r="HL1036" s="27"/>
      <c r="HM1036" s="27"/>
      <c r="HN1036" s="27"/>
      <c r="HO1036" s="27"/>
      <c r="HP1036" s="27"/>
      <c r="HQ1036" s="27"/>
      <c r="HR1036" s="27"/>
      <c r="HS1036" s="27"/>
      <c r="HT1036" s="27"/>
      <c r="HU1036" s="27"/>
      <c r="HV1036" s="27"/>
      <c r="HW1036" s="27"/>
      <c r="HX1036" s="27"/>
      <c r="HY1036" s="27"/>
      <c r="HZ1036" s="27"/>
      <c r="IA1036" s="27"/>
      <c r="IB1036" s="27"/>
      <c r="IC1036" s="27"/>
      <c r="ID1036" s="27"/>
      <c r="IE1036" s="27"/>
      <c r="IF1036" s="27"/>
      <c r="IG1036" s="27"/>
      <c r="IH1036" s="27"/>
      <c r="II1036" s="27"/>
      <c r="IJ1036" s="27"/>
      <c r="IK1036" s="27"/>
      <c r="IL1036" s="27"/>
      <c r="IM1036" s="27"/>
      <c r="IN1036" s="27"/>
      <c r="IO1036" s="27"/>
      <c r="IP1036" s="27"/>
      <c r="IQ1036" s="27"/>
      <c r="IR1036" s="27"/>
      <c r="IS1036" s="27"/>
      <c r="IT1036" s="27"/>
      <c r="IU1036" s="27"/>
      <c r="IV1036" s="27"/>
    </row>
    <row r="1037" spans="1:256" s="25" customFormat="1" ht="11.25">
      <c r="A1037" s="27"/>
      <c r="B1037" s="27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  <c r="EW1037" s="27"/>
      <c r="EX1037" s="27"/>
      <c r="EY1037" s="27"/>
      <c r="EZ1037" s="27"/>
      <c r="FA1037" s="27"/>
      <c r="FB1037" s="27"/>
      <c r="FC1037" s="27"/>
      <c r="FD1037" s="27"/>
      <c r="FE1037" s="27"/>
      <c r="FF1037" s="27"/>
      <c r="FG1037" s="27"/>
      <c r="FH1037" s="27"/>
      <c r="FI1037" s="27"/>
      <c r="FJ1037" s="27"/>
      <c r="FK1037" s="27"/>
      <c r="FL1037" s="27"/>
      <c r="FM1037" s="27"/>
      <c r="FN1037" s="27"/>
      <c r="FO1037" s="27"/>
      <c r="FP1037" s="27"/>
      <c r="FQ1037" s="27"/>
      <c r="FR1037" s="27"/>
      <c r="FS1037" s="27"/>
      <c r="FT1037" s="27"/>
      <c r="FU1037" s="27"/>
      <c r="FV1037" s="27"/>
      <c r="FW1037" s="27"/>
      <c r="FX1037" s="27"/>
      <c r="FY1037" s="27"/>
      <c r="FZ1037" s="27"/>
      <c r="GA1037" s="27"/>
      <c r="GB1037" s="27"/>
      <c r="GC1037" s="27"/>
      <c r="GD1037" s="27"/>
      <c r="GE1037" s="27"/>
      <c r="GF1037" s="27"/>
      <c r="GG1037" s="27"/>
      <c r="GH1037" s="27"/>
      <c r="GI1037" s="27"/>
      <c r="GJ1037" s="27"/>
      <c r="GK1037" s="27"/>
      <c r="GL1037" s="27"/>
      <c r="GM1037" s="27"/>
      <c r="GN1037" s="27"/>
      <c r="GO1037" s="27"/>
      <c r="GP1037" s="27"/>
      <c r="GQ1037" s="27"/>
      <c r="GR1037" s="27"/>
      <c r="GS1037" s="27"/>
      <c r="GT1037" s="27"/>
      <c r="GU1037" s="27"/>
      <c r="GV1037" s="27"/>
      <c r="GW1037" s="27"/>
      <c r="GX1037" s="27"/>
      <c r="GY1037" s="27"/>
      <c r="GZ1037" s="27"/>
      <c r="HA1037" s="27"/>
      <c r="HB1037" s="27"/>
      <c r="HC1037" s="27"/>
      <c r="HD1037" s="27"/>
      <c r="HE1037" s="27"/>
      <c r="HF1037" s="27"/>
      <c r="HG1037" s="27"/>
      <c r="HH1037" s="27"/>
      <c r="HI1037" s="27"/>
      <c r="HJ1037" s="27"/>
      <c r="HK1037" s="27"/>
      <c r="HL1037" s="27"/>
      <c r="HM1037" s="27"/>
      <c r="HN1037" s="27"/>
      <c r="HO1037" s="27"/>
      <c r="HP1037" s="27"/>
      <c r="HQ1037" s="27"/>
      <c r="HR1037" s="27"/>
      <c r="HS1037" s="27"/>
      <c r="HT1037" s="27"/>
      <c r="HU1037" s="27"/>
      <c r="HV1037" s="27"/>
      <c r="HW1037" s="27"/>
      <c r="HX1037" s="27"/>
      <c r="HY1037" s="27"/>
      <c r="HZ1037" s="27"/>
      <c r="IA1037" s="27"/>
      <c r="IB1037" s="27"/>
      <c r="IC1037" s="27"/>
      <c r="ID1037" s="27"/>
      <c r="IE1037" s="27"/>
      <c r="IF1037" s="27"/>
      <c r="IG1037" s="27"/>
      <c r="IH1037" s="27"/>
      <c r="II1037" s="27"/>
      <c r="IJ1037" s="27"/>
      <c r="IK1037" s="27"/>
      <c r="IL1037" s="27"/>
      <c r="IM1037" s="27"/>
      <c r="IN1037" s="27"/>
      <c r="IO1037" s="27"/>
      <c r="IP1037" s="27"/>
      <c r="IQ1037" s="27"/>
      <c r="IR1037" s="27"/>
      <c r="IS1037" s="27"/>
      <c r="IT1037" s="27"/>
      <c r="IU1037" s="27"/>
      <c r="IV1037" s="27"/>
    </row>
    <row r="1038" spans="1:256" s="25" customFormat="1" ht="11.25">
      <c r="A1038" s="27"/>
      <c r="B1038" s="27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  <c r="EW1038" s="27"/>
      <c r="EX1038" s="27"/>
      <c r="EY1038" s="27"/>
      <c r="EZ1038" s="27"/>
      <c r="FA1038" s="27"/>
      <c r="FB1038" s="27"/>
      <c r="FC1038" s="27"/>
      <c r="FD1038" s="27"/>
      <c r="FE1038" s="27"/>
      <c r="FF1038" s="27"/>
      <c r="FG1038" s="27"/>
      <c r="FH1038" s="27"/>
      <c r="FI1038" s="27"/>
      <c r="FJ1038" s="27"/>
      <c r="FK1038" s="27"/>
      <c r="FL1038" s="27"/>
      <c r="FM1038" s="27"/>
      <c r="FN1038" s="27"/>
      <c r="FO1038" s="27"/>
      <c r="FP1038" s="27"/>
      <c r="FQ1038" s="27"/>
      <c r="FR1038" s="27"/>
      <c r="FS1038" s="27"/>
      <c r="FT1038" s="27"/>
      <c r="FU1038" s="27"/>
      <c r="FV1038" s="27"/>
      <c r="FW1038" s="27"/>
      <c r="FX1038" s="27"/>
      <c r="FY1038" s="27"/>
      <c r="FZ1038" s="27"/>
      <c r="GA1038" s="27"/>
      <c r="GB1038" s="27"/>
      <c r="GC1038" s="27"/>
      <c r="GD1038" s="27"/>
      <c r="GE1038" s="27"/>
      <c r="GF1038" s="27"/>
      <c r="GG1038" s="27"/>
      <c r="GH1038" s="27"/>
      <c r="GI1038" s="27"/>
      <c r="GJ1038" s="27"/>
      <c r="GK1038" s="27"/>
      <c r="GL1038" s="27"/>
      <c r="GM1038" s="27"/>
      <c r="GN1038" s="27"/>
      <c r="GO1038" s="27"/>
      <c r="GP1038" s="27"/>
      <c r="GQ1038" s="27"/>
      <c r="GR1038" s="27"/>
      <c r="GS1038" s="27"/>
      <c r="GT1038" s="27"/>
      <c r="GU1038" s="27"/>
      <c r="GV1038" s="27"/>
      <c r="GW1038" s="27"/>
      <c r="GX1038" s="27"/>
      <c r="GY1038" s="27"/>
      <c r="GZ1038" s="27"/>
      <c r="HA1038" s="27"/>
      <c r="HB1038" s="27"/>
      <c r="HC1038" s="27"/>
      <c r="HD1038" s="27"/>
      <c r="HE1038" s="27"/>
      <c r="HF1038" s="27"/>
      <c r="HG1038" s="27"/>
      <c r="HH1038" s="27"/>
      <c r="HI1038" s="27"/>
      <c r="HJ1038" s="27"/>
      <c r="HK1038" s="27"/>
      <c r="HL1038" s="27"/>
      <c r="HM1038" s="27"/>
      <c r="HN1038" s="27"/>
      <c r="HO1038" s="27"/>
      <c r="HP1038" s="27"/>
      <c r="HQ1038" s="27"/>
      <c r="HR1038" s="27"/>
      <c r="HS1038" s="27"/>
      <c r="HT1038" s="27"/>
      <c r="HU1038" s="27"/>
      <c r="HV1038" s="27"/>
      <c r="HW1038" s="27"/>
      <c r="HX1038" s="27"/>
      <c r="HY1038" s="27"/>
      <c r="HZ1038" s="27"/>
      <c r="IA1038" s="27"/>
      <c r="IB1038" s="27"/>
      <c r="IC1038" s="27"/>
      <c r="ID1038" s="27"/>
      <c r="IE1038" s="27"/>
      <c r="IF1038" s="27"/>
      <c r="IG1038" s="27"/>
      <c r="IH1038" s="27"/>
      <c r="II1038" s="27"/>
      <c r="IJ1038" s="27"/>
      <c r="IK1038" s="27"/>
      <c r="IL1038" s="27"/>
      <c r="IM1038" s="27"/>
      <c r="IN1038" s="27"/>
      <c r="IO1038" s="27"/>
      <c r="IP1038" s="27"/>
      <c r="IQ1038" s="27"/>
      <c r="IR1038" s="27"/>
      <c r="IS1038" s="27"/>
      <c r="IT1038" s="27"/>
      <c r="IU1038" s="27"/>
      <c r="IV1038" s="27"/>
    </row>
    <row r="1039" spans="1:256" s="25" customFormat="1" ht="11.25">
      <c r="A1039" s="27"/>
      <c r="B1039" s="27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  <c r="EW1039" s="27"/>
      <c r="EX1039" s="27"/>
      <c r="EY1039" s="27"/>
      <c r="EZ1039" s="27"/>
      <c r="FA1039" s="27"/>
      <c r="FB1039" s="27"/>
      <c r="FC1039" s="27"/>
      <c r="FD1039" s="27"/>
      <c r="FE1039" s="27"/>
      <c r="FF1039" s="27"/>
      <c r="FG1039" s="27"/>
      <c r="FH1039" s="27"/>
      <c r="FI1039" s="27"/>
      <c r="FJ1039" s="27"/>
      <c r="FK1039" s="27"/>
      <c r="FL1039" s="27"/>
      <c r="FM1039" s="27"/>
      <c r="FN1039" s="27"/>
      <c r="FO1039" s="27"/>
      <c r="FP1039" s="27"/>
      <c r="FQ1039" s="27"/>
      <c r="FR1039" s="27"/>
      <c r="FS1039" s="27"/>
      <c r="FT1039" s="27"/>
      <c r="FU1039" s="27"/>
      <c r="FV1039" s="27"/>
      <c r="FW1039" s="27"/>
      <c r="FX1039" s="27"/>
      <c r="FY1039" s="27"/>
      <c r="FZ1039" s="27"/>
      <c r="GA1039" s="27"/>
      <c r="GB1039" s="27"/>
      <c r="GC1039" s="27"/>
      <c r="GD1039" s="27"/>
      <c r="GE1039" s="27"/>
      <c r="GF1039" s="27"/>
      <c r="GG1039" s="27"/>
      <c r="GH1039" s="27"/>
      <c r="GI1039" s="27"/>
      <c r="GJ1039" s="27"/>
      <c r="GK1039" s="27"/>
      <c r="GL1039" s="27"/>
      <c r="GM1039" s="27"/>
      <c r="GN1039" s="27"/>
      <c r="GO1039" s="27"/>
      <c r="GP1039" s="27"/>
      <c r="GQ1039" s="27"/>
      <c r="GR1039" s="27"/>
      <c r="GS1039" s="27"/>
      <c r="GT1039" s="27"/>
      <c r="GU1039" s="27"/>
      <c r="GV1039" s="27"/>
      <c r="GW1039" s="27"/>
      <c r="GX1039" s="27"/>
      <c r="GY1039" s="27"/>
      <c r="GZ1039" s="27"/>
      <c r="HA1039" s="27"/>
      <c r="HB1039" s="27"/>
      <c r="HC1039" s="27"/>
      <c r="HD1039" s="27"/>
      <c r="HE1039" s="27"/>
      <c r="HF1039" s="27"/>
      <c r="HG1039" s="27"/>
      <c r="HH1039" s="27"/>
      <c r="HI1039" s="27"/>
      <c r="HJ1039" s="27"/>
      <c r="HK1039" s="27"/>
      <c r="HL1039" s="27"/>
      <c r="HM1039" s="27"/>
      <c r="HN1039" s="27"/>
      <c r="HO1039" s="27"/>
      <c r="HP1039" s="27"/>
      <c r="HQ1039" s="27"/>
      <c r="HR1039" s="27"/>
      <c r="HS1039" s="27"/>
      <c r="HT1039" s="27"/>
      <c r="HU1039" s="27"/>
      <c r="HV1039" s="27"/>
      <c r="HW1039" s="27"/>
      <c r="HX1039" s="27"/>
      <c r="HY1039" s="27"/>
      <c r="HZ1039" s="27"/>
      <c r="IA1039" s="27"/>
      <c r="IB1039" s="27"/>
      <c r="IC1039" s="27"/>
      <c r="ID1039" s="27"/>
      <c r="IE1039" s="27"/>
      <c r="IF1039" s="27"/>
      <c r="IG1039" s="27"/>
      <c r="IH1039" s="27"/>
      <c r="II1039" s="27"/>
      <c r="IJ1039" s="27"/>
      <c r="IK1039" s="27"/>
      <c r="IL1039" s="27"/>
      <c r="IM1039" s="27"/>
      <c r="IN1039" s="27"/>
      <c r="IO1039" s="27"/>
      <c r="IP1039" s="27"/>
      <c r="IQ1039" s="27"/>
      <c r="IR1039" s="27"/>
      <c r="IS1039" s="27"/>
      <c r="IT1039" s="27"/>
      <c r="IU1039" s="27"/>
      <c r="IV1039" s="27"/>
    </row>
    <row r="1040" spans="1:256" s="25" customFormat="1" ht="11.25">
      <c r="A1040" s="27"/>
      <c r="B1040" s="27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  <c r="EW1040" s="27"/>
      <c r="EX1040" s="27"/>
      <c r="EY1040" s="27"/>
      <c r="EZ1040" s="27"/>
      <c r="FA1040" s="27"/>
      <c r="FB1040" s="27"/>
      <c r="FC1040" s="27"/>
      <c r="FD1040" s="27"/>
      <c r="FE1040" s="27"/>
      <c r="FF1040" s="27"/>
      <c r="FG1040" s="27"/>
      <c r="FH1040" s="27"/>
      <c r="FI1040" s="27"/>
      <c r="FJ1040" s="27"/>
      <c r="FK1040" s="27"/>
      <c r="FL1040" s="27"/>
      <c r="FM1040" s="27"/>
      <c r="FN1040" s="27"/>
      <c r="FO1040" s="27"/>
      <c r="FP1040" s="27"/>
      <c r="FQ1040" s="27"/>
      <c r="FR1040" s="27"/>
      <c r="FS1040" s="27"/>
      <c r="FT1040" s="27"/>
      <c r="FU1040" s="27"/>
      <c r="FV1040" s="27"/>
      <c r="FW1040" s="27"/>
      <c r="FX1040" s="27"/>
      <c r="FY1040" s="27"/>
      <c r="FZ1040" s="27"/>
      <c r="GA1040" s="27"/>
      <c r="GB1040" s="27"/>
      <c r="GC1040" s="27"/>
      <c r="GD1040" s="27"/>
      <c r="GE1040" s="27"/>
      <c r="GF1040" s="27"/>
      <c r="GG1040" s="27"/>
      <c r="GH1040" s="27"/>
      <c r="GI1040" s="27"/>
      <c r="GJ1040" s="27"/>
      <c r="GK1040" s="27"/>
      <c r="GL1040" s="27"/>
      <c r="GM1040" s="27"/>
      <c r="GN1040" s="27"/>
      <c r="GO1040" s="27"/>
      <c r="GP1040" s="27"/>
      <c r="GQ1040" s="27"/>
      <c r="GR1040" s="27"/>
      <c r="GS1040" s="27"/>
      <c r="GT1040" s="27"/>
      <c r="GU1040" s="27"/>
      <c r="GV1040" s="27"/>
      <c r="GW1040" s="27"/>
      <c r="GX1040" s="27"/>
      <c r="GY1040" s="27"/>
      <c r="GZ1040" s="27"/>
      <c r="HA1040" s="27"/>
      <c r="HB1040" s="27"/>
      <c r="HC1040" s="27"/>
      <c r="HD1040" s="27"/>
      <c r="HE1040" s="27"/>
      <c r="HF1040" s="27"/>
      <c r="HG1040" s="27"/>
      <c r="HH1040" s="27"/>
      <c r="HI1040" s="27"/>
      <c r="HJ1040" s="27"/>
      <c r="HK1040" s="27"/>
      <c r="HL1040" s="27"/>
      <c r="HM1040" s="27"/>
      <c r="HN1040" s="27"/>
      <c r="HO1040" s="27"/>
      <c r="HP1040" s="27"/>
      <c r="HQ1040" s="27"/>
      <c r="HR1040" s="27"/>
      <c r="HS1040" s="27"/>
      <c r="HT1040" s="27"/>
      <c r="HU1040" s="27"/>
      <c r="HV1040" s="27"/>
      <c r="HW1040" s="27"/>
      <c r="HX1040" s="27"/>
      <c r="HY1040" s="27"/>
      <c r="HZ1040" s="27"/>
      <c r="IA1040" s="27"/>
      <c r="IB1040" s="27"/>
      <c r="IC1040" s="27"/>
      <c r="ID1040" s="27"/>
      <c r="IE1040" s="27"/>
      <c r="IF1040" s="27"/>
      <c r="IG1040" s="27"/>
      <c r="IH1040" s="27"/>
      <c r="II1040" s="27"/>
      <c r="IJ1040" s="27"/>
      <c r="IK1040" s="27"/>
      <c r="IL1040" s="27"/>
      <c r="IM1040" s="27"/>
      <c r="IN1040" s="27"/>
      <c r="IO1040" s="27"/>
      <c r="IP1040" s="27"/>
      <c r="IQ1040" s="27"/>
      <c r="IR1040" s="27"/>
      <c r="IS1040" s="27"/>
      <c r="IT1040" s="27"/>
      <c r="IU1040" s="27"/>
      <c r="IV1040" s="27"/>
    </row>
    <row r="1041" spans="1:256" s="25" customFormat="1" ht="11.25">
      <c r="A1041" s="27"/>
      <c r="B1041" s="27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  <c r="EW1041" s="27"/>
      <c r="EX1041" s="27"/>
      <c r="EY1041" s="27"/>
      <c r="EZ1041" s="27"/>
      <c r="FA1041" s="27"/>
      <c r="FB1041" s="27"/>
      <c r="FC1041" s="27"/>
      <c r="FD1041" s="27"/>
      <c r="FE1041" s="27"/>
      <c r="FF1041" s="27"/>
      <c r="FG1041" s="27"/>
      <c r="FH1041" s="27"/>
      <c r="FI1041" s="27"/>
      <c r="FJ1041" s="27"/>
      <c r="FK1041" s="27"/>
      <c r="FL1041" s="27"/>
      <c r="FM1041" s="27"/>
      <c r="FN1041" s="27"/>
      <c r="FO1041" s="27"/>
      <c r="FP1041" s="27"/>
      <c r="FQ1041" s="27"/>
      <c r="FR1041" s="27"/>
      <c r="FS1041" s="27"/>
      <c r="FT1041" s="27"/>
      <c r="FU1041" s="27"/>
      <c r="FV1041" s="27"/>
      <c r="FW1041" s="27"/>
      <c r="FX1041" s="27"/>
      <c r="FY1041" s="27"/>
      <c r="FZ1041" s="27"/>
      <c r="GA1041" s="27"/>
      <c r="GB1041" s="27"/>
      <c r="GC1041" s="27"/>
      <c r="GD1041" s="27"/>
      <c r="GE1041" s="27"/>
      <c r="GF1041" s="27"/>
      <c r="GG1041" s="27"/>
      <c r="GH1041" s="27"/>
      <c r="GI1041" s="27"/>
      <c r="GJ1041" s="27"/>
      <c r="GK1041" s="27"/>
      <c r="GL1041" s="27"/>
      <c r="GM1041" s="27"/>
      <c r="GN1041" s="27"/>
      <c r="GO1041" s="27"/>
      <c r="GP1041" s="27"/>
      <c r="GQ1041" s="27"/>
      <c r="GR1041" s="27"/>
      <c r="GS1041" s="27"/>
      <c r="GT1041" s="27"/>
      <c r="GU1041" s="27"/>
      <c r="GV1041" s="27"/>
      <c r="GW1041" s="27"/>
      <c r="GX1041" s="27"/>
      <c r="GY1041" s="27"/>
      <c r="GZ1041" s="27"/>
      <c r="HA1041" s="27"/>
      <c r="HB1041" s="27"/>
      <c r="HC1041" s="27"/>
      <c r="HD1041" s="27"/>
      <c r="HE1041" s="27"/>
      <c r="HF1041" s="27"/>
      <c r="HG1041" s="27"/>
      <c r="HH1041" s="27"/>
      <c r="HI1041" s="27"/>
      <c r="HJ1041" s="27"/>
      <c r="HK1041" s="27"/>
      <c r="HL1041" s="27"/>
      <c r="HM1041" s="27"/>
      <c r="HN1041" s="27"/>
      <c r="HO1041" s="27"/>
      <c r="HP1041" s="27"/>
      <c r="HQ1041" s="27"/>
      <c r="HR1041" s="27"/>
      <c r="HS1041" s="27"/>
      <c r="HT1041" s="27"/>
      <c r="HU1041" s="27"/>
      <c r="HV1041" s="27"/>
      <c r="HW1041" s="27"/>
      <c r="HX1041" s="27"/>
      <c r="HY1041" s="27"/>
      <c r="HZ1041" s="27"/>
      <c r="IA1041" s="27"/>
      <c r="IB1041" s="27"/>
      <c r="IC1041" s="27"/>
      <c r="ID1041" s="27"/>
      <c r="IE1041" s="27"/>
      <c r="IF1041" s="27"/>
      <c r="IG1041" s="27"/>
      <c r="IH1041" s="27"/>
      <c r="II1041" s="27"/>
      <c r="IJ1041" s="27"/>
      <c r="IK1041" s="27"/>
      <c r="IL1041" s="27"/>
      <c r="IM1041" s="27"/>
      <c r="IN1041" s="27"/>
      <c r="IO1041" s="27"/>
      <c r="IP1041" s="27"/>
      <c r="IQ1041" s="27"/>
      <c r="IR1041" s="27"/>
      <c r="IS1041" s="27"/>
      <c r="IT1041" s="27"/>
      <c r="IU1041" s="27"/>
      <c r="IV1041" s="27"/>
    </row>
    <row r="1042" spans="1:256" s="25" customFormat="1" ht="11.25">
      <c r="A1042" s="27"/>
      <c r="B1042" s="27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  <c r="EW1042" s="27"/>
      <c r="EX1042" s="27"/>
      <c r="EY1042" s="27"/>
      <c r="EZ1042" s="27"/>
      <c r="FA1042" s="27"/>
      <c r="FB1042" s="27"/>
      <c r="FC1042" s="27"/>
      <c r="FD1042" s="27"/>
      <c r="FE1042" s="27"/>
      <c r="FF1042" s="27"/>
      <c r="FG1042" s="27"/>
      <c r="FH1042" s="27"/>
      <c r="FI1042" s="27"/>
      <c r="FJ1042" s="27"/>
      <c r="FK1042" s="27"/>
      <c r="FL1042" s="27"/>
      <c r="FM1042" s="27"/>
      <c r="FN1042" s="27"/>
      <c r="FO1042" s="27"/>
      <c r="FP1042" s="27"/>
      <c r="FQ1042" s="27"/>
      <c r="FR1042" s="27"/>
      <c r="FS1042" s="27"/>
      <c r="FT1042" s="27"/>
      <c r="FU1042" s="27"/>
      <c r="FV1042" s="27"/>
      <c r="FW1042" s="27"/>
      <c r="FX1042" s="27"/>
      <c r="FY1042" s="27"/>
      <c r="FZ1042" s="27"/>
      <c r="GA1042" s="27"/>
      <c r="GB1042" s="27"/>
      <c r="GC1042" s="27"/>
      <c r="GD1042" s="27"/>
      <c r="GE1042" s="27"/>
      <c r="GF1042" s="27"/>
      <c r="GG1042" s="27"/>
      <c r="GH1042" s="27"/>
      <c r="GI1042" s="27"/>
      <c r="GJ1042" s="27"/>
      <c r="GK1042" s="27"/>
      <c r="GL1042" s="27"/>
      <c r="GM1042" s="27"/>
      <c r="GN1042" s="27"/>
      <c r="GO1042" s="27"/>
      <c r="GP1042" s="27"/>
      <c r="GQ1042" s="27"/>
      <c r="GR1042" s="27"/>
      <c r="GS1042" s="27"/>
      <c r="GT1042" s="27"/>
      <c r="GU1042" s="27"/>
      <c r="GV1042" s="27"/>
      <c r="GW1042" s="27"/>
      <c r="GX1042" s="27"/>
      <c r="GY1042" s="27"/>
      <c r="GZ1042" s="27"/>
      <c r="HA1042" s="27"/>
      <c r="HB1042" s="27"/>
      <c r="HC1042" s="27"/>
      <c r="HD1042" s="27"/>
      <c r="HE1042" s="27"/>
      <c r="HF1042" s="27"/>
      <c r="HG1042" s="27"/>
      <c r="HH1042" s="27"/>
      <c r="HI1042" s="27"/>
      <c r="HJ1042" s="27"/>
      <c r="HK1042" s="27"/>
      <c r="HL1042" s="27"/>
      <c r="HM1042" s="27"/>
      <c r="HN1042" s="27"/>
      <c r="HO1042" s="27"/>
      <c r="HP1042" s="27"/>
      <c r="HQ1042" s="27"/>
      <c r="HR1042" s="27"/>
      <c r="HS1042" s="27"/>
      <c r="HT1042" s="27"/>
      <c r="HU1042" s="27"/>
      <c r="HV1042" s="27"/>
      <c r="HW1042" s="27"/>
      <c r="HX1042" s="27"/>
      <c r="HY1042" s="27"/>
      <c r="HZ1042" s="27"/>
      <c r="IA1042" s="27"/>
      <c r="IB1042" s="27"/>
      <c r="IC1042" s="27"/>
      <c r="ID1042" s="27"/>
      <c r="IE1042" s="27"/>
      <c r="IF1042" s="27"/>
      <c r="IG1042" s="27"/>
      <c r="IH1042" s="27"/>
      <c r="II1042" s="27"/>
      <c r="IJ1042" s="27"/>
      <c r="IK1042" s="27"/>
      <c r="IL1042" s="27"/>
      <c r="IM1042" s="27"/>
      <c r="IN1042" s="27"/>
      <c r="IO1042" s="27"/>
      <c r="IP1042" s="27"/>
      <c r="IQ1042" s="27"/>
      <c r="IR1042" s="27"/>
      <c r="IS1042" s="27"/>
      <c r="IT1042" s="27"/>
      <c r="IU1042" s="27"/>
      <c r="IV1042" s="27"/>
    </row>
    <row r="1043" spans="1:256" s="25" customFormat="1" ht="11.25">
      <c r="A1043" s="27"/>
      <c r="B1043" s="27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  <c r="EW1043" s="27"/>
      <c r="EX1043" s="27"/>
      <c r="EY1043" s="27"/>
      <c r="EZ1043" s="27"/>
      <c r="FA1043" s="27"/>
      <c r="FB1043" s="27"/>
      <c r="FC1043" s="27"/>
      <c r="FD1043" s="27"/>
      <c r="FE1043" s="27"/>
      <c r="FF1043" s="27"/>
      <c r="FG1043" s="27"/>
      <c r="FH1043" s="27"/>
      <c r="FI1043" s="27"/>
      <c r="FJ1043" s="27"/>
      <c r="FK1043" s="27"/>
      <c r="FL1043" s="27"/>
      <c r="FM1043" s="27"/>
      <c r="FN1043" s="27"/>
      <c r="FO1043" s="27"/>
      <c r="FP1043" s="27"/>
      <c r="FQ1043" s="27"/>
      <c r="FR1043" s="27"/>
      <c r="FS1043" s="27"/>
      <c r="FT1043" s="27"/>
      <c r="FU1043" s="27"/>
      <c r="FV1043" s="27"/>
      <c r="FW1043" s="27"/>
      <c r="FX1043" s="27"/>
      <c r="FY1043" s="27"/>
      <c r="FZ1043" s="27"/>
      <c r="GA1043" s="27"/>
      <c r="GB1043" s="27"/>
      <c r="GC1043" s="27"/>
      <c r="GD1043" s="27"/>
      <c r="GE1043" s="27"/>
      <c r="GF1043" s="27"/>
      <c r="GG1043" s="27"/>
      <c r="GH1043" s="27"/>
      <c r="GI1043" s="27"/>
      <c r="GJ1043" s="27"/>
      <c r="GK1043" s="27"/>
      <c r="GL1043" s="27"/>
      <c r="GM1043" s="27"/>
      <c r="GN1043" s="27"/>
      <c r="GO1043" s="27"/>
      <c r="GP1043" s="27"/>
      <c r="GQ1043" s="27"/>
      <c r="GR1043" s="27"/>
      <c r="GS1043" s="27"/>
      <c r="GT1043" s="27"/>
      <c r="GU1043" s="27"/>
      <c r="GV1043" s="27"/>
      <c r="GW1043" s="27"/>
      <c r="GX1043" s="27"/>
      <c r="GY1043" s="27"/>
      <c r="GZ1043" s="27"/>
      <c r="HA1043" s="27"/>
      <c r="HB1043" s="27"/>
      <c r="HC1043" s="27"/>
      <c r="HD1043" s="27"/>
      <c r="HE1043" s="27"/>
      <c r="HF1043" s="27"/>
      <c r="HG1043" s="27"/>
      <c r="HH1043" s="27"/>
      <c r="HI1043" s="27"/>
      <c r="HJ1043" s="27"/>
      <c r="HK1043" s="27"/>
      <c r="HL1043" s="27"/>
      <c r="HM1043" s="27"/>
      <c r="HN1043" s="27"/>
      <c r="HO1043" s="27"/>
      <c r="HP1043" s="27"/>
      <c r="HQ1043" s="27"/>
      <c r="HR1043" s="27"/>
      <c r="HS1043" s="27"/>
      <c r="HT1043" s="27"/>
      <c r="HU1043" s="27"/>
      <c r="HV1043" s="27"/>
      <c r="HW1043" s="27"/>
      <c r="HX1043" s="27"/>
      <c r="HY1043" s="27"/>
      <c r="HZ1043" s="27"/>
      <c r="IA1043" s="27"/>
      <c r="IB1043" s="27"/>
      <c r="IC1043" s="27"/>
      <c r="ID1043" s="27"/>
      <c r="IE1043" s="27"/>
      <c r="IF1043" s="27"/>
      <c r="IG1043" s="27"/>
      <c r="IH1043" s="27"/>
      <c r="II1043" s="27"/>
      <c r="IJ1043" s="27"/>
      <c r="IK1043" s="27"/>
      <c r="IL1043" s="27"/>
      <c r="IM1043" s="27"/>
      <c r="IN1043" s="27"/>
      <c r="IO1043" s="27"/>
      <c r="IP1043" s="27"/>
      <c r="IQ1043" s="27"/>
      <c r="IR1043" s="27"/>
      <c r="IS1043" s="27"/>
      <c r="IT1043" s="27"/>
      <c r="IU1043" s="27"/>
      <c r="IV1043" s="27"/>
    </row>
    <row r="1044" spans="1:256" s="25" customFormat="1" ht="11.25">
      <c r="A1044" s="27"/>
      <c r="B1044" s="27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  <c r="EW1044" s="27"/>
      <c r="EX1044" s="27"/>
      <c r="EY1044" s="27"/>
      <c r="EZ1044" s="27"/>
      <c r="FA1044" s="27"/>
      <c r="FB1044" s="27"/>
      <c r="FC1044" s="27"/>
      <c r="FD1044" s="27"/>
      <c r="FE1044" s="27"/>
      <c r="FF1044" s="27"/>
      <c r="FG1044" s="27"/>
      <c r="FH1044" s="27"/>
      <c r="FI1044" s="27"/>
      <c r="FJ1044" s="27"/>
      <c r="FK1044" s="27"/>
      <c r="FL1044" s="27"/>
      <c r="FM1044" s="27"/>
      <c r="FN1044" s="27"/>
      <c r="FO1044" s="27"/>
      <c r="FP1044" s="27"/>
      <c r="FQ1044" s="27"/>
      <c r="FR1044" s="27"/>
      <c r="FS1044" s="27"/>
      <c r="FT1044" s="27"/>
      <c r="FU1044" s="27"/>
      <c r="FV1044" s="27"/>
      <c r="FW1044" s="27"/>
      <c r="FX1044" s="27"/>
      <c r="FY1044" s="27"/>
      <c r="FZ1044" s="27"/>
      <c r="GA1044" s="27"/>
      <c r="GB1044" s="27"/>
      <c r="GC1044" s="27"/>
      <c r="GD1044" s="27"/>
      <c r="GE1044" s="27"/>
      <c r="GF1044" s="27"/>
      <c r="GG1044" s="27"/>
      <c r="GH1044" s="27"/>
      <c r="GI1044" s="27"/>
      <c r="GJ1044" s="27"/>
      <c r="GK1044" s="27"/>
      <c r="GL1044" s="27"/>
      <c r="GM1044" s="27"/>
      <c r="GN1044" s="27"/>
      <c r="GO1044" s="27"/>
      <c r="GP1044" s="27"/>
      <c r="GQ1044" s="27"/>
      <c r="GR1044" s="27"/>
      <c r="GS1044" s="27"/>
      <c r="GT1044" s="27"/>
      <c r="GU1044" s="27"/>
      <c r="GV1044" s="27"/>
      <c r="GW1044" s="27"/>
      <c r="GX1044" s="27"/>
      <c r="GY1044" s="27"/>
      <c r="GZ1044" s="27"/>
      <c r="HA1044" s="27"/>
      <c r="HB1044" s="27"/>
      <c r="HC1044" s="27"/>
      <c r="HD1044" s="27"/>
      <c r="HE1044" s="27"/>
      <c r="HF1044" s="27"/>
      <c r="HG1044" s="27"/>
      <c r="HH1044" s="27"/>
      <c r="HI1044" s="27"/>
      <c r="HJ1044" s="27"/>
      <c r="HK1044" s="27"/>
      <c r="HL1044" s="27"/>
      <c r="HM1044" s="27"/>
      <c r="HN1044" s="27"/>
      <c r="HO1044" s="27"/>
      <c r="HP1044" s="27"/>
      <c r="HQ1044" s="27"/>
      <c r="HR1044" s="27"/>
      <c r="HS1044" s="27"/>
      <c r="HT1044" s="27"/>
      <c r="HU1044" s="27"/>
      <c r="HV1044" s="27"/>
      <c r="HW1044" s="27"/>
      <c r="HX1044" s="27"/>
      <c r="HY1044" s="27"/>
      <c r="HZ1044" s="27"/>
      <c r="IA1044" s="27"/>
      <c r="IB1044" s="27"/>
      <c r="IC1044" s="27"/>
      <c r="ID1044" s="27"/>
      <c r="IE1044" s="27"/>
      <c r="IF1044" s="27"/>
      <c r="IG1044" s="27"/>
      <c r="IH1044" s="27"/>
      <c r="II1044" s="27"/>
      <c r="IJ1044" s="27"/>
      <c r="IK1044" s="27"/>
      <c r="IL1044" s="27"/>
      <c r="IM1044" s="27"/>
      <c r="IN1044" s="27"/>
      <c r="IO1044" s="27"/>
      <c r="IP1044" s="27"/>
      <c r="IQ1044" s="27"/>
      <c r="IR1044" s="27"/>
      <c r="IS1044" s="27"/>
      <c r="IT1044" s="27"/>
      <c r="IU1044" s="27"/>
      <c r="IV1044" s="27"/>
    </row>
    <row r="1045" spans="1:256" s="25" customFormat="1" ht="11.25">
      <c r="A1045" s="27"/>
      <c r="B1045" s="27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  <c r="EW1045" s="27"/>
      <c r="EX1045" s="27"/>
      <c r="EY1045" s="27"/>
      <c r="EZ1045" s="27"/>
      <c r="FA1045" s="27"/>
      <c r="FB1045" s="27"/>
      <c r="FC1045" s="27"/>
      <c r="FD1045" s="27"/>
      <c r="FE1045" s="27"/>
      <c r="FF1045" s="27"/>
      <c r="FG1045" s="27"/>
      <c r="FH1045" s="27"/>
      <c r="FI1045" s="27"/>
      <c r="FJ1045" s="27"/>
      <c r="FK1045" s="27"/>
      <c r="FL1045" s="27"/>
      <c r="FM1045" s="27"/>
      <c r="FN1045" s="27"/>
      <c r="FO1045" s="27"/>
      <c r="FP1045" s="27"/>
      <c r="FQ1045" s="27"/>
      <c r="FR1045" s="27"/>
      <c r="FS1045" s="27"/>
      <c r="FT1045" s="27"/>
      <c r="FU1045" s="27"/>
      <c r="FV1045" s="27"/>
      <c r="FW1045" s="27"/>
      <c r="FX1045" s="27"/>
      <c r="FY1045" s="27"/>
      <c r="FZ1045" s="27"/>
      <c r="GA1045" s="27"/>
      <c r="GB1045" s="27"/>
      <c r="GC1045" s="27"/>
      <c r="GD1045" s="27"/>
      <c r="GE1045" s="27"/>
      <c r="GF1045" s="27"/>
      <c r="GG1045" s="27"/>
      <c r="GH1045" s="27"/>
      <c r="GI1045" s="27"/>
      <c r="GJ1045" s="27"/>
      <c r="GK1045" s="27"/>
      <c r="GL1045" s="27"/>
      <c r="GM1045" s="27"/>
      <c r="GN1045" s="27"/>
      <c r="GO1045" s="27"/>
      <c r="GP1045" s="27"/>
      <c r="GQ1045" s="27"/>
      <c r="GR1045" s="27"/>
      <c r="GS1045" s="27"/>
      <c r="GT1045" s="27"/>
      <c r="GU1045" s="27"/>
      <c r="GV1045" s="27"/>
      <c r="GW1045" s="27"/>
      <c r="GX1045" s="27"/>
      <c r="GY1045" s="27"/>
      <c r="GZ1045" s="27"/>
      <c r="HA1045" s="27"/>
      <c r="HB1045" s="27"/>
      <c r="HC1045" s="27"/>
      <c r="HD1045" s="27"/>
      <c r="HE1045" s="27"/>
      <c r="HF1045" s="27"/>
      <c r="HG1045" s="27"/>
      <c r="HH1045" s="27"/>
      <c r="HI1045" s="27"/>
      <c r="HJ1045" s="27"/>
      <c r="HK1045" s="27"/>
      <c r="HL1045" s="27"/>
      <c r="HM1045" s="27"/>
      <c r="HN1045" s="27"/>
      <c r="HO1045" s="27"/>
      <c r="HP1045" s="27"/>
      <c r="HQ1045" s="27"/>
      <c r="HR1045" s="27"/>
      <c r="HS1045" s="27"/>
      <c r="HT1045" s="27"/>
      <c r="HU1045" s="27"/>
      <c r="HV1045" s="27"/>
      <c r="HW1045" s="27"/>
      <c r="HX1045" s="27"/>
      <c r="HY1045" s="27"/>
      <c r="HZ1045" s="27"/>
      <c r="IA1045" s="27"/>
      <c r="IB1045" s="27"/>
      <c r="IC1045" s="27"/>
      <c r="ID1045" s="27"/>
      <c r="IE1045" s="27"/>
      <c r="IF1045" s="27"/>
      <c r="IG1045" s="27"/>
      <c r="IH1045" s="27"/>
      <c r="II1045" s="27"/>
      <c r="IJ1045" s="27"/>
      <c r="IK1045" s="27"/>
      <c r="IL1045" s="27"/>
      <c r="IM1045" s="27"/>
      <c r="IN1045" s="27"/>
      <c r="IO1045" s="27"/>
      <c r="IP1045" s="27"/>
      <c r="IQ1045" s="27"/>
      <c r="IR1045" s="27"/>
      <c r="IS1045" s="27"/>
      <c r="IT1045" s="27"/>
      <c r="IU1045" s="27"/>
      <c r="IV1045" s="27"/>
    </row>
    <row r="1046" spans="1:256" s="25" customFormat="1" ht="11.25">
      <c r="A1046" s="27"/>
      <c r="B1046" s="27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  <c r="EW1046" s="27"/>
      <c r="EX1046" s="27"/>
      <c r="EY1046" s="27"/>
      <c r="EZ1046" s="27"/>
      <c r="FA1046" s="27"/>
      <c r="FB1046" s="27"/>
      <c r="FC1046" s="27"/>
      <c r="FD1046" s="27"/>
      <c r="FE1046" s="27"/>
      <c r="FF1046" s="27"/>
      <c r="FG1046" s="27"/>
      <c r="FH1046" s="27"/>
      <c r="FI1046" s="27"/>
      <c r="FJ1046" s="27"/>
      <c r="FK1046" s="27"/>
      <c r="FL1046" s="27"/>
      <c r="FM1046" s="27"/>
      <c r="FN1046" s="27"/>
      <c r="FO1046" s="27"/>
      <c r="FP1046" s="27"/>
      <c r="FQ1046" s="27"/>
      <c r="FR1046" s="27"/>
      <c r="FS1046" s="27"/>
      <c r="FT1046" s="27"/>
      <c r="FU1046" s="27"/>
      <c r="FV1046" s="27"/>
      <c r="FW1046" s="27"/>
      <c r="FX1046" s="27"/>
      <c r="FY1046" s="27"/>
      <c r="FZ1046" s="27"/>
      <c r="GA1046" s="27"/>
      <c r="GB1046" s="27"/>
      <c r="GC1046" s="27"/>
      <c r="GD1046" s="27"/>
      <c r="GE1046" s="27"/>
      <c r="GF1046" s="27"/>
      <c r="GG1046" s="27"/>
      <c r="GH1046" s="27"/>
      <c r="GI1046" s="27"/>
      <c r="GJ1046" s="27"/>
      <c r="GK1046" s="27"/>
      <c r="GL1046" s="27"/>
      <c r="GM1046" s="27"/>
      <c r="GN1046" s="27"/>
      <c r="GO1046" s="27"/>
      <c r="GP1046" s="27"/>
      <c r="GQ1046" s="27"/>
      <c r="GR1046" s="27"/>
      <c r="GS1046" s="27"/>
      <c r="GT1046" s="27"/>
      <c r="GU1046" s="27"/>
      <c r="GV1046" s="27"/>
      <c r="GW1046" s="27"/>
      <c r="GX1046" s="27"/>
      <c r="GY1046" s="27"/>
      <c r="GZ1046" s="27"/>
      <c r="HA1046" s="27"/>
      <c r="HB1046" s="27"/>
      <c r="HC1046" s="27"/>
      <c r="HD1046" s="27"/>
      <c r="HE1046" s="27"/>
      <c r="HF1046" s="27"/>
      <c r="HG1046" s="27"/>
      <c r="HH1046" s="27"/>
      <c r="HI1046" s="27"/>
      <c r="HJ1046" s="27"/>
      <c r="HK1046" s="27"/>
      <c r="HL1046" s="27"/>
      <c r="HM1046" s="27"/>
      <c r="HN1046" s="27"/>
      <c r="HO1046" s="27"/>
      <c r="HP1046" s="27"/>
      <c r="HQ1046" s="27"/>
      <c r="HR1046" s="27"/>
      <c r="HS1046" s="27"/>
      <c r="HT1046" s="27"/>
      <c r="HU1046" s="27"/>
      <c r="HV1046" s="27"/>
      <c r="HW1046" s="27"/>
      <c r="HX1046" s="27"/>
      <c r="HY1046" s="27"/>
      <c r="HZ1046" s="27"/>
      <c r="IA1046" s="27"/>
      <c r="IB1046" s="27"/>
      <c r="IC1046" s="27"/>
      <c r="ID1046" s="27"/>
      <c r="IE1046" s="27"/>
      <c r="IF1046" s="27"/>
      <c r="IG1046" s="27"/>
      <c r="IH1046" s="27"/>
      <c r="II1046" s="27"/>
      <c r="IJ1046" s="27"/>
      <c r="IK1046" s="27"/>
      <c r="IL1046" s="27"/>
      <c r="IM1046" s="27"/>
      <c r="IN1046" s="27"/>
      <c r="IO1046" s="27"/>
      <c r="IP1046" s="27"/>
      <c r="IQ1046" s="27"/>
      <c r="IR1046" s="27"/>
      <c r="IS1046" s="27"/>
      <c r="IT1046" s="27"/>
      <c r="IU1046" s="27"/>
      <c r="IV1046" s="27"/>
    </row>
    <row r="1047" spans="1:256" s="25" customFormat="1" ht="11.25">
      <c r="A1047" s="27"/>
      <c r="B1047" s="27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  <c r="EW1047" s="27"/>
      <c r="EX1047" s="27"/>
      <c r="EY1047" s="27"/>
      <c r="EZ1047" s="27"/>
      <c r="FA1047" s="27"/>
      <c r="FB1047" s="27"/>
      <c r="FC1047" s="27"/>
      <c r="FD1047" s="27"/>
      <c r="FE1047" s="27"/>
      <c r="FF1047" s="27"/>
      <c r="FG1047" s="27"/>
      <c r="FH1047" s="27"/>
      <c r="FI1047" s="27"/>
      <c r="FJ1047" s="27"/>
      <c r="FK1047" s="27"/>
      <c r="FL1047" s="27"/>
      <c r="FM1047" s="27"/>
      <c r="FN1047" s="27"/>
      <c r="FO1047" s="27"/>
      <c r="FP1047" s="27"/>
      <c r="FQ1047" s="27"/>
      <c r="FR1047" s="27"/>
      <c r="FS1047" s="27"/>
      <c r="FT1047" s="27"/>
      <c r="FU1047" s="27"/>
      <c r="FV1047" s="27"/>
      <c r="FW1047" s="27"/>
      <c r="FX1047" s="27"/>
      <c r="FY1047" s="27"/>
      <c r="FZ1047" s="27"/>
      <c r="GA1047" s="27"/>
      <c r="GB1047" s="27"/>
      <c r="GC1047" s="27"/>
      <c r="GD1047" s="27"/>
      <c r="GE1047" s="27"/>
      <c r="GF1047" s="27"/>
      <c r="GG1047" s="27"/>
      <c r="GH1047" s="27"/>
      <c r="GI1047" s="27"/>
      <c r="GJ1047" s="27"/>
      <c r="GK1047" s="27"/>
      <c r="GL1047" s="27"/>
      <c r="GM1047" s="27"/>
      <c r="GN1047" s="27"/>
      <c r="GO1047" s="27"/>
      <c r="GP1047" s="27"/>
      <c r="GQ1047" s="27"/>
      <c r="GR1047" s="27"/>
      <c r="GS1047" s="27"/>
      <c r="GT1047" s="27"/>
      <c r="GU1047" s="27"/>
      <c r="GV1047" s="27"/>
      <c r="GW1047" s="27"/>
      <c r="GX1047" s="27"/>
      <c r="GY1047" s="27"/>
      <c r="GZ1047" s="27"/>
      <c r="HA1047" s="27"/>
      <c r="HB1047" s="27"/>
      <c r="HC1047" s="27"/>
      <c r="HD1047" s="27"/>
      <c r="HE1047" s="27"/>
      <c r="HF1047" s="27"/>
      <c r="HG1047" s="27"/>
      <c r="HH1047" s="27"/>
      <c r="HI1047" s="27"/>
      <c r="HJ1047" s="27"/>
      <c r="HK1047" s="27"/>
      <c r="HL1047" s="27"/>
      <c r="HM1047" s="27"/>
      <c r="HN1047" s="27"/>
      <c r="HO1047" s="27"/>
      <c r="HP1047" s="27"/>
      <c r="HQ1047" s="27"/>
      <c r="HR1047" s="27"/>
      <c r="HS1047" s="27"/>
      <c r="HT1047" s="27"/>
      <c r="HU1047" s="27"/>
      <c r="HV1047" s="27"/>
      <c r="HW1047" s="27"/>
      <c r="HX1047" s="27"/>
      <c r="HY1047" s="27"/>
      <c r="HZ1047" s="27"/>
      <c r="IA1047" s="27"/>
      <c r="IB1047" s="27"/>
      <c r="IC1047" s="27"/>
      <c r="ID1047" s="27"/>
      <c r="IE1047" s="27"/>
      <c r="IF1047" s="27"/>
      <c r="IG1047" s="27"/>
      <c r="IH1047" s="27"/>
      <c r="II1047" s="27"/>
      <c r="IJ1047" s="27"/>
      <c r="IK1047" s="27"/>
      <c r="IL1047" s="27"/>
      <c r="IM1047" s="27"/>
      <c r="IN1047" s="27"/>
      <c r="IO1047" s="27"/>
      <c r="IP1047" s="27"/>
      <c r="IQ1047" s="27"/>
      <c r="IR1047" s="27"/>
      <c r="IS1047" s="27"/>
      <c r="IT1047" s="27"/>
      <c r="IU1047" s="27"/>
      <c r="IV1047" s="27"/>
    </row>
    <row r="1048" spans="1:256" s="25" customFormat="1" ht="11.25">
      <c r="A1048" s="27"/>
      <c r="B1048" s="27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  <c r="EW1048" s="27"/>
      <c r="EX1048" s="27"/>
      <c r="EY1048" s="27"/>
      <c r="EZ1048" s="27"/>
      <c r="FA1048" s="27"/>
      <c r="FB1048" s="27"/>
      <c r="FC1048" s="27"/>
      <c r="FD1048" s="27"/>
      <c r="FE1048" s="27"/>
      <c r="FF1048" s="27"/>
      <c r="FG1048" s="27"/>
      <c r="FH1048" s="27"/>
      <c r="FI1048" s="27"/>
      <c r="FJ1048" s="27"/>
      <c r="FK1048" s="27"/>
      <c r="FL1048" s="27"/>
      <c r="FM1048" s="27"/>
      <c r="FN1048" s="27"/>
      <c r="FO1048" s="27"/>
      <c r="FP1048" s="27"/>
      <c r="FQ1048" s="27"/>
      <c r="FR1048" s="27"/>
      <c r="FS1048" s="27"/>
      <c r="FT1048" s="27"/>
      <c r="FU1048" s="27"/>
      <c r="FV1048" s="27"/>
      <c r="FW1048" s="27"/>
      <c r="FX1048" s="27"/>
      <c r="FY1048" s="27"/>
      <c r="FZ1048" s="27"/>
      <c r="GA1048" s="27"/>
      <c r="GB1048" s="27"/>
      <c r="GC1048" s="27"/>
      <c r="GD1048" s="27"/>
      <c r="GE1048" s="27"/>
      <c r="GF1048" s="27"/>
      <c r="GG1048" s="27"/>
      <c r="GH1048" s="27"/>
      <c r="GI1048" s="27"/>
      <c r="GJ1048" s="27"/>
      <c r="GK1048" s="27"/>
      <c r="GL1048" s="27"/>
      <c r="GM1048" s="27"/>
      <c r="GN1048" s="27"/>
      <c r="GO1048" s="27"/>
      <c r="GP1048" s="27"/>
      <c r="GQ1048" s="27"/>
      <c r="GR1048" s="27"/>
      <c r="GS1048" s="27"/>
      <c r="GT1048" s="27"/>
      <c r="GU1048" s="27"/>
      <c r="GV1048" s="27"/>
      <c r="GW1048" s="27"/>
      <c r="GX1048" s="27"/>
      <c r="GY1048" s="27"/>
      <c r="GZ1048" s="27"/>
      <c r="HA1048" s="27"/>
      <c r="HB1048" s="27"/>
      <c r="HC1048" s="27"/>
      <c r="HD1048" s="27"/>
      <c r="HE1048" s="27"/>
      <c r="HF1048" s="27"/>
      <c r="HG1048" s="27"/>
      <c r="HH1048" s="27"/>
      <c r="HI1048" s="27"/>
      <c r="HJ1048" s="27"/>
      <c r="HK1048" s="27"/>
      <c r="HL1048" s="27"/>
      <c r="HM1048" s="27"/>
      <c r="HN1048" s="27"/>
      <c r="HO1048" s="27"/>
      <c r="HP1048" s="27"/>
      <c r="HQ1048" s="27"/>
      <c r="HR1048" s="27"/>
      <c r="HS1048" s="27"/>
      <c r="HT1048" s="27"/>
      <c r="HU1048" s="27"/>
      <c r="HV1048" s="27"/>
      <c r="HW1048" s="27"/>
      <c r="HX1048" s="27"/>
      <c r="HY1048" s="27"/>
      <c r="HZ1048" s="27"/>
      <c r="IA1048" s="27"/>
      <c r="IB1048" s="27"/>
      <c r="IC1048" s="27"/>
      <c r="ID1048" s="27"/>
      <c r="IE1048" s="27"/>
      <c r="IF1048" s="27"/>
      <c r="IG1048" s="27"/>
      <c r="IH1048" s="27"/>
      <c r="II1048" s="27"/>
      <c r="IJ1048" s="27"/>
      <c r="IK1048" s="27"/>
      <c r="IL1048" s="27"/>
      <c r="IM1048" s="27"/>
      <c r="IN1048" s="27"/>
      <c r="IO1048" s="27"/>
      <c r="IP1048" s="27"/>
      <c r="IQ1048" s="27"/>
      <c r="IR1048" s="27"/>
      <c r="IS1048" s="27"/>
      <c r="IT1048" s="27"/>
      <c r="IU1048" s="27"/>
      <c r="IV1048" s="27"/>
    </row>
    <row r="1049" spans="1:256" s="25" customFormat="1" ht="11.25">
      <c r="A1049" s="27"/>
      <c r="B1049" s="27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  <c r="EW1049" s="27"/>
      <c r="EX1049" s="27"/>
      <c r="EY1049" s="27"/>
      <c r="EZ1049" s="27"/>
      <c r="FA1049" s="27"/>
      <c r="FB1049" s="27"/>
      <c r="FC1049" s="27"/>
      <c r="FD1049" s="27"/>
      <c r="FE1049" s="27"/>
      <c r="FF1049" s="27"/>
      <c r="FG1049" s="27"/>
      <c r="FH1049" s="27"/>
      <c r="FI1049" s="27"/>
      <c r="FJ1049" s="27"/>
      <c r="FK1049" s="27"/>
      <c r="FL1049" s="27"/>
      <c r="FM1049" s="27"/>
      <c r="FN1049" s="27"/>
      <c r="FO1049" s="27"/>
      <c r="FP1049" s="27"/>
      <c r="FQ1049" s="27"/>
      <c r="FR1049" s="27"/>
      <c r="FS1049" s="27"/>
      <c r="FT1049" s="27"/>
      <c r="FU1049" s="27"/>
      <c r="FV1049" s="27"/>
      <c r="FW1049" s="27"/>
      <c r="FX1049" s="27"/>
      <c r="FY1049" s="27"/>
      <c r="FZ1049" s="27"/>
      <c r="GA1049" s="27"/>
      <c r="GB1049" s="27"/>
      <c r="GC1049" s="27"/>
      <c r="GD1049" s="27"/>
      <c r="GE1049" s="27"/>
      <c r="GF1049" s="27"/>
      <c r="GG1049" s="27"/>
      <c r="GH1049" s="27"/>
      <c r="GI1049" s="27"/>
      <c r="GJ1049" s="27"/>
      <c r="GK1049" s="27"/>
      <c r="GL1049" s="27"/>
      <c r="GM1049" s="27"/>
      <c r="GN1049" s="27"/>
      <c r="GO1049" s="27"/>
      <c r="GP1049" s="27"/>
      <c r="GQ1049" s="27"/>
      <c r="GR1049" s="27"/>
      <c r="GS1049" s="27"/>
      <c r="GT1049" s="27"/>
      <c r="GU1049" s="27"/>
      <c r="GV1049" s="27"/>
      <c r="GW1049" s="27"/>
      <c r="GX1049" s="27"/>
      <c r="GY1049" s="27"/>
      <c r="GZ1049" s="27"/>
      <c r="HA1049" s="27"/>
      <c r="HB1049" s="27"/>
      <c r="HC1049" s="27"/>
      <c r="HD1049" s="27"/>
      <c r="HE1049" s="27"/>
      <c r="HF1049" s="27"/>
      <c r="HG1049" s="27"/>
      <c r="HH1049" s="27"/>
      <c r="HI1049" s="27"/>
      <c r="HJ1049" s="27"/>
      <c r="HK1049" s="27"/>
      <c r="HL1049" s="27"/>
      <c r="HM1049" s="27"/>
      <c r="HN1049" s="27"/>
      <c r="HO1049" s="27"/>
      <c r="HP1049" s="27"/>
      <c r="HQ1049" s="27"/>
      <c r="HR1049" s="27"/>
      <c r="HS1049" s="27"/>
      <c r="HT1049" s="27"/>
      <c r="HU1049" s="27"/>
      <c r="HV1049" s="27"/>
      <c r="HW1049" s="27"/>
      <c r="HX1049" s="27"/>
      <c r="HY1049" s="27"/>
      <c r="HZ1049" s="27"/>
      <c r="IA1049" s="27"/>
      <c r="IB1049" s="27"/>
      <c r="IC1049" s="27"/>
      <c r="ID1049" s="27"/>
      <c r="IE1049" s="27"/>
      <c r="IF1049" s="27"/>
      <c r="IG1049" s="27"/>
      <c r="IH1049" s="27"/>
      <c r="II1049" s="27"/>
      <c r="IJ1049" s="27"/>
      <c r="IK1049" s="27"/>
      <c r="IL1049" s="27"/>
      <c r="IM1049" s="27"/>
      <c r="IN1049" s="27"/>
      <c r="IO1049" s="27"/>
      <c r="IP1049" s="27"/>
      <c r="IQ1049" s="27"/>
      <c r="IR1049" s="27"/>
      <c r="IS1049" s="27"/>
      <c r="IT1049" s="27"/>
      <c r="IU1049" s="27"/>
      <c r="IV1049" s="27"/>
    </row>
    <row r="1050" spans="1:256" s="25" customFormat="1" ht="11.25">
      <c r="A1050" s="27"/>
      <c r="B1050" s="27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  <c r="EW1050" s="27"/>
      <c r="EX1050" s="27"/>
      <c r="EY1050" s="27"/>
      <c r="EZ1050" s="27"/>
      <c r="FA1050" s="27"/>
      <c r="FB1050" s="27"/>
      <c r="FC1050" s="27"/>
      <c r="FD1050" s="27"/>
      <c r="FE1050" s="27"/>
      <c r="FF1050" s="27"/>
      <c r="FG1050" s="27"/>
      <c r="FH1050" s="27"/>
      <c r="FI1050" s="27"/>
      <c r="FJ1050" s="27"/>
      <c r="FK1050" s="27"/>
      <c r="FL1050" s="27"/>
      <c r="FM1050" s="27"/>
      <c r="FN1050" s="27"/>
      <c r="FO1050" s="27"/>
      <c r="FP1050" s="27"/>
      <c r="FQ1050" s="27"/>
      <c r="FR1050" s="27"/>
      <c r="FS1050" s="27"/>
      <c r="FT1050" s="27"/>
      <c r="FU1050" s="27"/>
      <c r="FV1050" s="27"/>
      <c r="FW1050" s="27"/>
      <c r="FX1050" s="27"/>
      <c r="FY1050" s="27"/>
      <c r="FZ1050" s="27"/>
      <c r="GA1050" s="27"/>
      <c r="GB1050" s="27"/>
      <c r="GC1050" s="27"/>
      <c r="GD1050" s="27"/>
      <c r="GE1050" s="27"/>
      <c r="GF1050" s="27"/>
      <c r="GG1050" s="27"/>
      <c r="GH1050" s="27"/>
      <c r="GI1050" s="27"/>
      <c r="GJ1050" s="27"/>
      <c r="GK1050" s="27"/>
      <c r="GL1050" s="27"/>
      <c r="GM1050" s="27"/>
      <c r="GN1050" s="27"/>
      <c r="GO1050" s="27"/>
      <c r="GP1050" s="27"/>
      <c r="GQ1050" s="27"/>
      <c r="GR1050" s="27"/>
      <c r="GS1050" s="27"/>
      <c r="GT1050" s="27"/>
      <c r="GU1050" s="27"/>
      <c r="GV1050" s="27"/>
      <c r="GW1050" s="27"/>
      <c r="GX1050" s="27"/>
      <c r="GY1050" s="27"/>
      <c r="GZ1050" s="27"/>
      <c r="HA1050" s="27"/>
      <c r="HB1050" s="27"/>
      <c r="HC1050" s="27"/>
      <c r="HD1050" s="27"/>
      <c r="HE1050" s="27"/>
      <c r="HF1050" s="27"/>
      <c r="HG1050" s="27"/>
      <c r="HH1050" s="27"/>
      <c r="HI1050" s="27"/>
      <c r="HJ1050" s="27"/>
      <c r="HK1050" s="27"/>
      <c r="HL1050" s="27"/>
      <c r="HM1050" s="27"/>
      <c r="HN1050" s="27"/>
      <c r="HO1050" s="27"/>
      <c r="HP1050" s="27"/>
      <c r="HQ1050" s="27"/>
      <c r="HR1050" s="27"/>
      <c r="HS1050" s="27"/>
      <c r="HT1050" s="27"/>
      <c r="HU1050" s="27"/>
      <c r="HV1050" s="27"/>
      <c r="HW1050" s="27"/>
      <c r="HX1050" s="27"/>
      <c r="HY1050" s="27"/>
      <c r="HZ1050" s="27"/>
      <c r="IA1050" s="27"/>
      <c r="IB1050" s="27"/>
      <c r="IC1050" s="27"/>
      <c r="ID1050" s="27"/>
      <c r="IE1050" s="27"/>
      <c r="IF1050" s="27"/>
      <c r="IG1050" s="27"/>
      <c r="IH1050" s="27"/>
      <c r="II1050" s="27"/>
      <c r="IJ1050" s="27"/>
      <c r="IK1050" s="27"/>
      <c r="IL1050" s="27"/>
      <c r="IM1050" s="27"/>
      <c r="IN1050" s="27"/>
      <c r="IO1050" s="27"/>
      <c r="IP1050" s="27"/>
      <c r="IQ1050" s="27"/>
      <c r="IR1050" s="27"/>
      <c r="IS1050" s="27"/>
      <c r="IT1050" s="27"/>
      <c r="IU1050" s="27"/>
      <c r="IV1050" s="27"/>
    </row>
    <row r="1051" spans="1:256" s="25" customFormat="1" ht="11.25">
      <c r="A1051" s="27"/>
      <c r="B1051" s="27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  <c r="EW1051" s="27"/>
      <c r="EX1051" s="27"/>
      <c r="EY1051" s="27"/>
      <c r="EZ1051" s="27"/>
      <c r="FA1051" s="27"/>
      <c r="FB1051" s="27"/>
      <c r="FC1051" s="27"/>
      <c r="FD1051" s="27"/>
      <c r="FE1051" s="27"/>
      <c r="FF1051" s="27"/>
      <c r="FG1051" s="27"/>
      <c r="FH1051" s="27"/>
      <c r="FI1051" s="27"/>
      <c r="FJ1051" s="27"/>
      <c r="FK1051" s="27"/>
      <c r="FL1051" s="27"/>
      <c r="FM1051" s="27"/>
      <c r="FN1051" s="27"/>
      <c r="FO1051" s="27"/>
      <c r="FP1051" s="27"/>
      <c r="FQ1051" s="27"/>
      <c r="FR1051" s="27"/>
      <c r="FS1051" s="27"/>
      <c r="FT1051" s="27"/>
      <c r="FU1051" s="27"/>
      <c r="FV1051" s="27"/>
      <c r="FW1051" s="27"/>
      <c r="FX1051" s="27"/>
      <c r="FY1051" s="27"/>
      <c r="FZ1051" s="27"/>
      <c r="GA1051" s="27"/>
      <c r="GB1051" s="27"/>
      <c r="GC1051" s="27"/>
      <c r="GD1051" s="27"/>
      <c r="GE1051" s="27"/>
      <c r="GF1051" s="27"/>
      <c r="GG1051" s="27"/>
      <c r="GH1051" s="27"/>
      <c r="GI1051" s="27"/>
      <c r="GJ1051" s="27"/>
      <c r="GK1051" s="27"/>
      <c r="GL1051" s="27"/>
      <c r="GM1051" s="27"/>
      <c r="GN1051" s="27"/>
      <c r="GO1051" s="27"/>
      <c r="GP1051" s="27"/>
      <c r="GQ1051" s="27"/>
      <c r="GR1051" s="27"/>
      <c r="GS1051" s="27"/>
      <c r="GT1051" s="27"/>
      <c r="GU1051" s="27"/>
      <c r="GV1051" s="27"/>
      <c r="GW1051" s="27"/>
      <c r="GX1051" s="27"/>
      <c r="GY1051" s="27"/>
      <c r="GZ1051" s="27"/>
      <c r="HA1051" s="27"/>
      <c r="HB1051" s="27"/>
      <c r="HC1051" s="27"/>
      <c r="HD1051" s="27"/>
      <c r="HE1051" s="27"/>
      <c r="HF1051" s="27"/>
      <c r="HG1051" s="27"/>
      <c r="HH1051" s="27"/>
      <c r="HI1051" s="27"/>
      <c r="HJ1051" s="27"/>
      <c r="HK1051" s="27"/>
      <c r="HL1051" s="27"/>
      <c r="HM1051" s="27"/>
      <c r="HN1051" s="27"/>
      <c r="HO1051" s="27"/>
      <c r="HP1051" s="27"/>
      <c r="HQ1051" s="27"/>
      <c r="HR1051" s="27"/>
      <c r="HS1051" s="27"/>
      <c r="HT1051" s="27"/>
      <c r="HU1051" s="27"/>
      <c r="HV1051" s="27"/>
      <c r="HW1051" s="27"/>
      <c r="HX1051" s="27"/>
      <c r="HY1051" s="27"/>
      <c r="HZ1051" s="27"/>
      <c r="IA1051" s="27"/>
      <c r="IB1051" s="27"/>
      <c r="IC1051" s="27"/>
      <c r="ID1051" s="27"/>
      <c r="IE1051" s="27"/>
      <c r="IF1051" s="27"/>
      <c r="IG1051" s="27"/>
      <c r="IH1051" s="27"/>
      <c r="II1051" s="27"/>
      <c r="IJ1051" s="27"/>
      <c r="IK1051" s="27"/>
      <c r="IL1051" s="27"/>
      <c r="IM1051" s="27"/>
      <c r="IN1051" s="27"/>
      <c r="IO1051" s="27"/>
      <c r="IP1051" s="27"/>
      <c r="IQ1051" s="27"/>
      <c r="IR1051" s="27"/>
      <c r="IS1051" s="27"/>
      <c r="IT1051" s="27"/>
      <c r="IU1051" s="27"/>
      <c r="IV1051" s="27"/>
    </row>
    <row r="1052" spans="1:256" s="25" customFormat="1" ht="11.25">
      <c r="A1052" s="27"/>
      <c r="B1052" s="27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  <c r="EW1052" s="27"/>
      <c r="EX1052" s="27"/>
      <c r="EY1052" s="27"/>
      <c r="EZ1052" s="27"/>
      <c r="FA1052" s="27"/>
      <c r="FB1052" s="27"/>
      <c r="FC1052" s="27"/>
      <c r="FD1052" s="27"/>
      <c r="FE1052" s="27"/>
      <c r="FF1052" s="27"/>
      <c r="FG1052" s="27"/>
      <c r="FH1052" s="27"/>
      <c r="FI1052" s="27"/>
      <c r="FJ1052" s="27"/>
      <c r="FK1052" s="27"/>
      <c r="FL1052" s="27"/>
      <c r="FM1052" s="27"/>
      <c r="FN1052" s="27"/>
      <c r="FO1052" s="27"/>
      <c r="FP1052" s="27"/>
      <c r="FQ1052" s="27"/>
      <c r="FR1052" s="27"/>
      <c r="FS1052" s="27"/>
      <c r="FT1052" s="27"/>
      <c r="FU1052" s="27"/>
      <c r="FV1052" s="27"/>
      <c r="FW1052" s="27"/>
      <c r="FX1052" s="27"/>
      <c r="FY1052" s="27"/>
      <c r="FZ1052" s="27"/>
      <c r="GA1052" s="27"/>
      <c r="GB1052" s="27"/>
      <c r="GC1052" s="27"/>
      <c r="GD1052" s="27"/>
      <c r="GE1052" s="27"/>
      <c r="GF1052" s="27"/>
      <c r="GG1052" s="27"/>
      <c r="GH1052" s="27"/>
      <c r="GI1052" s="27"/>
      <c r="GJ1052" s="27"/>
      <c r="GK1052" s="27"/>
      <c r="GL1052" s="27"/>
      <c r="GM1052" s="27"/>
      <c r="GN1052" s="27"/>
      <c r="GO1052" s="27"/>
      <c r="GP1052" s="27"/>
      <c r="GQ1052" s="27"/>
      <c r="GR1052" s="27"/>
      <c r="GS1052" s="27"/>
      <c r="GT1052" s="27"/>
      <c r="GU1052" s="27"/>
      <c r="GV1052" s="27"/>
      <c r="GW1052" s="27"/>
      <c r="GX1052" s="27"/>
      <c r="GY1052" s="27"/>
      <c r="GZ1052" s="27"/>
      <c r="HA1052" s="27"/>
      <c r="HB1052" s="27"/>
      <c r="HC1052" s="27"/>
      <c r="HD1052" s="27"/>
      <c r="HE1052" s="27"/>
      <c r="HF1052" s="27"/>
      <c r="HG1052" s="27"/>
      <c r="HH1052" s="27"/>
      <c r="HI1052" s="27"/>
      <c r="HJ1052" s="27"/>
      <c r="HK1052" s="27"/>
      <c r="HL1052" s="27"/>
      <c r="HM1052" s="27"/>
      <c r="HN1052" s="27"/>
      <c r="HO1052" s="27"/>
      <c r="HP1052" s="27"/>
      <c r="HQ1052" s="27"/>
      <c r="HR1052" s="27"/>
      <c r="HS1052" s="27"/>
      <c r="HT1052" s="27"/>
      <c r="HU1052" s="27"/>
      <c r="HV1052" s="27"/>
      <c r="HW1052" s="27"/>
      <c r="HX1052" s="27"/>
      <c r="HY1052" s="27"/>
      <c r="HZ1052" s="27"/>
      <c r="IA1052" s="27"/>
      <c r="IB1052" s="27"/>
      <c r="IC1052" s="27"/>
      <c r="ID1052" s="27"/>
      <c r="IE1052" s="27"/>
      <c r="IF1052" s="27"/>
      <c r="IG1052" s="27"/>
      <c r="IH1052" s="27"/>
      <c r="II1052" s="27"/>
      <c r="IJ1052" s="27"/>
      <c r="IK1052" s="27"/>
      <c r="IL1052" s="27"/>
      <c r="IM1052" s="27"/>
      <c r="IN1052" s="27"/>
      <c r="IO1052" s="27"/>
      <c r="IP1052" s="27"/>
      <c r="IQ1052" s="27"/>
      <c r="IR1052" s="27"/>
      <c r="IS1052" s="27"/>
      <c r="IT1052" s="27"/>
      <c r="IU1052" s="27"/>
      <c r="IV1052" s="27"/>
    </row>
    <row r="1053" spans="1:256" s="25" customFormat="1" ht="11.25">
      <c r="A1053" s="27"/>
      <c r="B1053" s="27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  <c r="EW1053" s="27"/>
      <c r="EX1053" s="27"/>
      <c r="EY1053" s="27"/>
      <c r="EZ1053" s="27"/>
      <c r="FA1053" s="27"/>
      <c r="FB1053" s="27"/>
      <c r="FC1053" s="27"/>
      <c r="FD1053" s="27"/>
      <c r="FE1053" s="27"/>
      <c r="FF1053" s="27"/>
      <c r="FG1053" s="27"/>
      <c r="FH1053" s="27"/>
      <c r="FI1053" s="27"/>
      <c r="FJ1053" s="27"/>
      <c r="FK1053" s="27"/>
      <c r="FL1053" s="27"/>
      <c r="FM1053" s="27"/>
      <c r="FN1053" s="27"/>
      <c r="FO1053" s="27"/>
      <c r="FP1053" s="27"/>
      <c r="FQ1053" s="27"/>
      <c r="FR1053" s="27"/>
      <c r="FS1053" s="27"/>
      <c r="FT1053" s="27"/>
      <c r="FU1053" s="27"/>
      <c r="FV1053" s="27"/>
      <c r="FW1053" s="27"/>
      <c r="FX1053" s="27"/>
      <c r="FY1053" s="27"/>
      <c r="FZ1053" s="27"/>
      <c r="GA1053" s="27"/>
      <c r="GB1053" s="27"/>
      <c r="GC1053" s="27"/>
      <c r="GD1053" s="27"/>
      <c r="GE1053" s="27"/>
      <c r="GF1053" s="27"/>
      <c r="GG1053" s="27"/>
      <c r="GH1053" s="27"/>
      <c r="GI1053" s="27"/>
      <c r="GJ1053" s="27"/>
      <c r="GK1053" s="27"/>
      <c r="GL1053" s="27"/>
      <c r="GM1053" s="27"/>
      <c r="GN1053" s="27"/>
      <c r="GO1053" s="27"/>
      <c r="GP1053" s="27"/>
      <c r="GQ1053" s="27"/>
      <c r="GR1053" s="27"/>
      <c r="GS1053" s="27"/>
      <c r="GT1053" s="27"/>
      <c r="GU1053" s="27"/>
      <c r="GV1053" s="27"/>
      <c r="GW1053" s="27"/>
      <c r="GX1053" s="27"/>
      <c r="GY1053" s="27"/>
      <c r="GZ1053" s="27"/>
      <c r="HA1053" s="27"/>
      <c r="HB1053" s="27"/>
      <c r="HC1053" s="27"/>
      <c r="HD1053" s="27"/>
      <c r="HE1053" s="27"/>
      <c r="HF1053" s="27"/>
      <c r="HG1053" s="27"/>
      <c r="HH1053" s="27"/>
      <c r="HI1053" s="27"/>
      <c r="HJ1053" s="27"/>
      <c r="HK1053" s="27"/>
      <c r="HL1053" s="27"/>
      <c r="HM1053" s="27"/>
      <c r="HN1053" s="27"/>
      <c r="HO1053" s="27"/>
      <c r="HP1053" s="27"/>
      <c r="HQ1053" s="27"/>
      <c r="HR1053" s="27"/>
      <c r="HS1053" s="27"/>
      <c r="HT1053" s="27"/>
      <c r="HU1053" s="27"/>
      <c r="HV1053" s="27"/>
      <c r="HW1053" s="27"/>
      <c r="HX1053" s="27"/>
      <c r="HY1053" s="27"/>
      <c r="HZ1053" s="27"/>
      <c r="IA1053" s="27"/>
      <c r="IB1053" s="27"/>
      <c r="IC1053" s="27"/>
      <c r="ID1053" s="27"/>
      <c r="IE1053" s="27"/>
      <c r="IF1053" s="27"/>
      <c r="IG1053" s="27"/>
      <c r="IH1053" s="27"/>
      <c r="II1053" s="27"/>
      <c r="IJ1053" s="27"/>
      <c r="IK1053" s="27"/>
      <c r="IL1053" s="27"/>
      <c r="IM1053" s="27"/>
      <c r="IN1053" s="27"/>
      <c r="IO1053" s="27"/>
      <c r="IP1053" s="27"/>
      <c r="IQ1053" s="27"/>
      <c r="IR1053" s="27"/>
      <c r="IS1053" s="27"/>
      <c r="IT1053" s="27"/>
      <c r="IU1053" s="27"/>
      <c r="IV1053" s="27"/>
    </row>
    <row r="1054" spans="1:256" s="25" customFormat="1" ht="11.25">
      <c r="A1054" s="27"/>
      <c r="B1054" s="27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27"/>
      <c r="FB1054" s="27"/>
      <c r="FC1054" s="27"/>
      <c r="FD1054" s="27"/>
      <c r="FE1054" s="27"/>
      <c r="FF1054" s="27"/>
      <c r="FG1054" s="27"/>
      <c r="FH1054" s="27"/>
      <c r="FI1054" s="27"/>
      <c r="FJ1054" s="27"/>
      <c r="FK1054" s="27"/>
      <c r="FL1054" s="27"/>
      <c r="FM1054" s="27"/>
      <c r="FN1054" s="27"/>
      <c r="FO1054" s="27"/>
      <c r="FP1054" s="27"/>
      <c r="FQ1054" s="27"/>
      <c r="FR1054" s="27"/>
      <c r="FS1054" s="27"/>
      <c r="FT1054" s="27"/>
      <c r="FU1054" s="27"/>
      <c r="FV1054" s="27"/>
      <c r="FW1054" s="27"/>
      <c r="FX1054" s="27"/>
      <c r="FY1054" s="27"/>
      <c r="FZ1054" s="27"/>
      <c r="GA1054" s="27"/>
      <c r="GB1054" s="27"/>
      <c r="GC1054" s="27"/>
      <c r="GD1054" s="27"/>
      <c r="GE1054" s="27"/>
      <c r="GF1054" s="27"/>
      <c r="GG1054" s="27"/>
      <c r="GH1054" s="27"/>
      <c r="GI1054" s="27"/>
      <c r="GJ1054" s="27"/>
      <c r="GK1054" s="27"/>
      <c r="GL1054" s="27"/>
      <c r="GM1054" s="27"/>
      <c r="GN1054" s="27"/>
      <c r="GO1054" s="27"/>
      <c r="GP1054" s="27"/>
      <c r="GQ1054" s="27"/>
      <c r="GR1054" s="27"/>
      <c r="GS1054" s="27"/>
      <c r="GT1054" s="27"/>
      <c r="GU1054" s="27"/>
      <c r="GV1054" s="27"/>
      <c r="GW1054" s="27"/>
      <c r="GX1054" s="27"/>
      <c r="GY1054" s="27"/>
      <c r="GZ1054" s="27"/>
      <c r="HA1054" s="27"/>
      <c r="HB1054" s="27"/>
      <c r="HC1054" s="27"/>
      <c r="HD1054" s="27"/>
      <c r="HE1054" s="27"/>
      <c r="HF1054" s="27"/>
      <c r="HG1054" s="27"/>
      <c r="HH1054" s="27"/>
      <c r="HI1054" s="27"/>
      <c r="HJ1054" s="27"/>
      <c r="HK1054" s="27"/>
      <c r="HL1054" s="27"/>
      <c r="HM1054" s="27"/>
      <c r="HN1054" s="27"/>
      <c r="HO1054" s="27"/>
      <c r="HP1054" s="27"/>
      <c r="HQ1054" s="27"/>
      <c r="HR1054" s="27"/>
      <c r="HS1054" s="27"/>
      <c r="HT1054" s="27"/>
      <c r="HU1054" s="27"/>
      <c r="HV1054" s="27"/>
      <c r="HW1054" s="27"/>
      <c r="HX1054" s="27"/>
      <c r="HY1054" s="27"/>
      <c r="HZ1054" s="27"/>
      <c r="IA1054" s="27"/>
      <c r="IB1054" s="27"/>
      <c r="IC1054" s="27"/>
      <c r="ID1054" s="27"/>
      <c r="IE1054" s="27"/>
      <c r="IF1054" s="27"/>
      <c r="IG1054" s="27"/>
      <c r="IH1054" s="27"/>
      <c r="II1054" s="27"/>
      <c r="IJ1054" s="27"/>
      <c r="IK1054" s="27"/>
      <c r="IL1054" s="27"/>
      <c r="IM1054" s="27"/>
      <c r="IN1054" s="27"/>
      <c r="IO1054" s="27"/>
      <c r="IP1054" s="27"/>
      <c r="IQ1054" s="27"/>
      <c r="IR1054" s="27"/>
      <c r="IS1054" s="27"/>
      <c r="IT1054" s="27"/>
      <c r="IU1054" s="27"/>
      <c r="IV1054" s="27"/>
    </row>
    <row r="1055" spans="1:256" s="25" customFormat="1" ht="11.25">
      <c r="A1055" s="27"/>
      <c r="B1055" s="27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  <c r="EW1055" s="27"/>
      <c r="EX1055" s="27"/>
      <c r="EY1055" s="27"/>
      <c r="EZ1055" s="27"/>
      <c r="FA1055" s="27"/>
      <c r="FB1055" s="27"/>
      <c r="FC1055" s="27"/>
      <c r="FD1055" s="27"/>
      <c r="FE1055" s="27"/>
      <c r="FF1055" s="27"/>
      <c r="FG1055" s="27"/>
      <c r="FH1055" s="27"/>
      <c r="FI1055" s="27"/>
      <c r="FJ1055" s="27"/>
      <c r="FK1055" s="27"/>
      <c r="FL1055" s="27"/>
      <c r="FM1055" s="27"/>
      <c r="FN1055" s="27"/>
      <c r="FO1055" s="27"/>
      <c r="FP1055" s="27"/>
      <c r="FQ1055" s="27"/>
      <c r="FR1055" s="27"/>
      <c r="FS1055" s="27"/>
      <c r="FT1055" s="27"/>
      <c r="FU1055" s="27"/>
      <c r="FV1055" s="27"/>
      <c r="FW1055" s="27"/>
      <c r="FX1055" s="27"/>
      <c r="FY1055" s="27"/>
      <c r="FZ1055" s="27"/>
      <c r="GA1055" s="27"/>
      <c r="GB1055" s="27"/>
      <c r="GC1055" s="27"/>
      <c r="GD1055" s="27"/>
      <c r="GE1055" s="27"/>
      <c r="GF1055" s="27"/>
      <c r="GG1055" s="27"/>
      <c r="GH1055" s="27"/>
      <c r="GI1055" s="27"/>
      <c r="GJ1055" s="27"/>
      <c r="GK1055" s="27"/>
      <c r="GL1055" s="27"/>
      <c r="GM1055" s="27"/>
      <c r="GN1055" s="27"/>
      <c r="GO1055" s="27"/>
      <c r="GP1055" s="27"/>
      <c r="GQ1055" s="27"/>
      <c r="GR1055" s="27"/>
      <c r="GS1055" s="27"/>
      <c r="GT1055" s="27"/>
      <c r="GU1055" s="27"/>
      <c r="GV1055" s="27"/>
      <c r="GW1055" s="27"/>
      <c r="GX1055" s="27"/>
      <c r="GY1055" s="27"/>
      <c r="GZ1055" s="27"/>
      <c r="HA1055" s="27"/>
      <c r="HB1055" s="27"/>
      <c r="HC1055" s="27"/>
      <c r="HD1055" s="27"/>
      <c r="HE1055" s="27"/>
      <c r="HF1055" s="27"/>
      <c r="HG1055" s="27"/>
      <c r="HH1055" s="27"/>
      <c r="HI1055" s="27"/>
      <c r="HJ1055" s="27"/>
      <c r="HK1055" s="27"/>
      <c r="HL1055" s="27"/>
      <c r="HM1055" s="27"/>
      <c r="HN1055" s="27"/>
      <c r="HO1055" s="27"/>
      <c r="HP1055" s="27"/>
      <c r="HQ1055" s="27"/>
      <c r="HR1055" s="27"/>
      <c r="HS1055" s="27"/>
      <c r="HT1055" s="27"/>
      <c r="HU1055" s="27"/>
      <c r="HV1055" s="27"/>
      <c r="HW1055" s="27"/>
      <c r="HX1055" s="27"/>
      <c r="HY1055" s="27"/>
      <c r="HZ1055" s="27"/>
      <c r="IA1055" s="27"/>
      <c r="IB1055" s="27"/>
      <c r="IC1055" s="27"/>
      <c r="ID1055" s="27"/>
      <c r="IE1055" s="27"/>
      <c r="IF1055" s="27"/>
      <c r="IG1055" s="27"/>
      <c r="IH1055" s="27"/>
      <c r="II1055" s="27"/>
      <c r="IJ1055" s="27"/>
      <c r="IK1055" s="27"/>
      <c r="IL1055" s="27"/>
      <c r="IM1055" s="27"/>
      <c r="IN1055" s="27"/>
      <c r="IO1055" s="27"/>
      <c r="IP1055" s="27"/>
      <c r="IQ1055" s="27"/>
      <c r="IR1055" s="27"/>
      <c r="IS1055" s="27"/>
      <c r="IT1055" s="27"/>
      <c r="IU1055" s="27"/>
      <c r="IV1055" s="27"/>
    </row>
    <row r="1056" spans="1:256" s="25" customFormat="1" ht="11.25">
      <c r="A1056" s="27"/>
      <c r="B1056" s="27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27"/>
      <c r="FB1056" s="27"/>
      <c r="FC1056" s="27"/>
      <c r="FD1056" s="27"/>
      <c r="FE1056" s="27"/>
      <c r="FF1056" s="27"/>
      <c r="FG1056" s="27"/>
      <c r="FH1056" s="27"/>
      <c r="FI1056" s="27"/>
      <c r="FJ1056" s="27"/>
      <c r="FK1056" s="27"/>
      <c r="FL1056" s="27"/>
      <c r="FM1056" s="27"/>
      <c r="FN1056" s="27"/>
      <c r="FO1056" s="27"/>
      <c r="FP1056" s="27"/>
      <c r="FQ1056" s="27"/>
      <c r="FR1056" s="27"/>
      <c r="FS1056" s="27"/>
      <c r="FT1056" s="27"/>
      <c r="FU1056" s="27"/>
      <c r="FV1056" s="27"/>
      <c r="FW1056" s="27"/>
      <c r="FX1056" s="27"/>
      <c r="FY1056" s="27"/>
      <c r="FZ1056" s="27"/>
      <c r="GA1056" s="27"/>
      <c r="GB1056" s="27"/>
      <c r="GC1056" s="27"/>
      <c r="GD1056" s="27"/>
      <c r="GE1056" s="27"/>
      <c r="GF1056" s="27"/>
      <c r="GG1056" s="27"/>
      <c r="GH1056" s="27"/>
      <c r="GI1056" s="27"/>
      <c r="GJ1056" s="27"/>
      <c r="GK1056" s="27"/>
      <c r="GL1056" s="27"/>
      <c r="GM1056" s="27"/>
      <c r="GN1056" s="27"/>
      <c r="GO1056" s="27"/>
      <c r="GP1056" s="27"/>
      <c r="GQ1056" s="27"/>
      <c r="GR1056" s="27"/>
      <c r="GS1056" s="27"/>
      <c r="GT1056" s="27"/>
      <c r="GU1056" s="27"/>
      <c r="GV1056" s="27"/>
      <c r="GW1056" s="27"/>
      <c r="GX1056" s="27"/>
      <c r="GY1056" s="27"/>
      <c r="GZ1056" s="27"/>
      <c r="HA1056" s="27"/>
      <c r="HB1056" s="27"/>
      <c r="HC1056" s="27"/>
      <c r="HD1056" s="27"/>
      <c r="HE1056" s="27"/>
      <c r="HF1056" s="27"/>
      <c r="HG1056" s="27"/>
      <c r="HH1056" s="27"/>
      <c r="HI1056" s="27"/>
      <c r="HJ1056" s="27"/>
      <c r="HK1056" s="27"/>
      <c r="HL1056" s="27"/>
      <c r="HM1056" s="27"/>
      <c r="HN1056" s="27"/>
      <c r="HO1056" s="27"/>
      <c r="HP1056" s="27"/>
      <c r="HQ1056" s="27"/>
      <c r="HR1056" s="27"/>
      <c r="HS1056" s="27"/>
      <c r="HT1056" s="27"/>
      <c r="HU1056" s="27"/>
      <c r="HV1056" s="27"/>
      <c r="HW1056" s="27"/>
      <c r="HX1056" s="27"/>
      <c r="HY1056" s="27"/>
      <c r="HZ1056" s="27"/>
      <c r="IA1056" s="27"/>
      <c r="IB1056" s="27"/>
      <c r="IC1056" s="27"/>
      <c r="ID1056" s="27"/>
      <c r="IE1056" s="27"/>
      <c r="IF1056" s="27"/>
      <c r="IG1056" s="27"/>
      <c r="IH1056" s="27"/>
      <c r="II1056" s="27"/>
      <c r="IJ1056" s="27"/>
      <c r="IK1056" s="27"/>
      <c r="IL1056" s="27"/>
      <c r="IM1056" s="27"/>
      <c r="IN1056" s="27"/>
      <c r="IO1056" s="27"/>
      <c r="IP1056" s="27"/>
      <c r="IQ1056" s="27"/>
      <c r="IR1056" s="27"/>
      <c r="IS1056" s="27"/>
      <c r="IT1056" s="27"/>
      <c r="IU1056" s="27"/>
      <c r="IV1056" s="27"/>
    </row>
    <row r="1057" spans="1:256" s="25" customFormat="1" ht="11.25">
      <c r="A1057" s="27"/>
      <c r="B1057" s="27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  <c r="EW1057" s="27"/>
      <c r="EX1057" s="27"/>
      <c r="EY1057" s="27"/>
      <c r="EZ1057" s="27"/>
      <c r="FA1057" s="27"/>
      <c r="FB1057" s="27"/>
      <c r="FC1057" s="27"/>
      <c r="FD1057" s="27"/>
      <c r="FE1057" s="27"/>
      <c r="FF1057" s="27"/>
      <c r="FG1057" s="27"/>
      <c r="FH1057" s="27"/>
      <c r="FI1057" s="27"/>
      <c r="FJ1057" s="27"/>
      <c r="FK1057" s="27"/>
      <c r="FL1057" s="27"/>
      <c r="FM1057" s="27"/>
      <c r="FN1057" s="27"/>
      <c r="FO1057" s="27"/>
      <c r="FP1057" s="27"/>
      <c r="FQ1057" s="27"/>
      <c r="FR1057" s="27"/>
      <c r="FS1057" s="27"/>
      <c r="FT1057" s="27"/>
      <c r="FU1057" s="27"/>
      <c r="FV1057" s="27"/>
      <c r="FW1057" s="27"/>
      <c r="FX1057" s="27"/>
      <c r="FY1057" s="27"/>
      <c r="FZ1057" s="27"/>
      <c r="GA1057" s="27"/>
      <c r="GB1057" s="27"/>
      <c r="GC1057" s="27"/>
      <c r="GD1057" s="27"/>
      <c r="GE1057" s="27"/>
      <c r="GF1057" s="27"/>
      <c r="GG1057" s="27"/>
      <c r="GH1057" s="27"/>
      <c r="GI1057" s="27"/>
      <c r="GJ1057" s="27"/>
      <c r="GK1057" s="27"/>
      <c r="GL1057" s="27"/>
      <c r="GM1057" s="27"/>
      <c r="GN1057" s="27"/>
      <c r="GO1057" s="27"/>
      <c r="GP1057" s="27"/>
      <c r="GQ1057" s="27"/>
      <c r="GR1057" s="27"/>
      <c r="GS1057" s="27"/>
      <c r="GT1057" s="27"/>
      <c r="GU1057" s="27"/>
      <c r="GV1057" s="27"/>
      <c r="GW1057" s="27"/>
      <c r="GX1057" s="27"/>
      <c r="GY1057" s="27"/>
      <c r="GZ1057" s="27"/>
      <c r="HA1057" s="27"/>
      <c r="HB1057" s="27"/>
      <c r="HC1057" s="27"/>
      <c r="HD1057" s="27"/>
      <c r="HE1057" s="27"/>
      <c r="HF1057" s="27"/>
      <c r="HG1057" s="27"/>
      <c r="HH1057" s="27"/>
      <c r="HI1057" s="27"/>
      <c r="HJ1057" s="27"/>
      <c r="HK1057" s="27"/>
      <c r="HL1057" s="27"/>
      <c r="HM1057" s="27"/>
      <c r="HN1057" s="27"/>
      <c r="HO1057" s="27"/>
      <c r="HP1057" s="27"/>
      <c r="HQ1057" s="27"/>
      <c r="HR1057" s="27"/>
      <c r="HS1057" s="27"/>
      <c r="HT1057" s="27"/>
      <c r="HU1057" s="27"/>
      <c r="HV1057" s="27"/>
      <c r="HW1057" s="27"/>
      <c r="HX1057" s="27"/>
      <c r="HY1057" s="27"/>
      <c r="HZ1057" s="27"/>
      <c r="IA1057" s="27"/>
      <c r="IB1057" s="27"/>
      <c r="IC1057" s="27"/>
      <c r="ID1057" s="27"/>
      <c r="IE1057" s="27"/>
      <c r="IF1057" s="27"/>
      <c r="IG1057" s="27"/>
      <c r="IH1057" s="27"/>
      <c r="II1057" s="27"/>
      <c r="IJ1057" s="27"/>
      <c r="IK1057" s="27"/>
      <c r="IL1057" s="27"/>
      <c r="IM1057" s="27"/>
      <c r="IN1057" s="27"/>
      <c r="IO1057" s="27"/>
      <c r="IP1057" s="27"/>
      <c r="IQ1057" s="27"/>
      <c r="IR1057" s="27"/>
      <c r="IS1057" s="27"/>
      <c r="IT1057" s="27"/>
      <c r="IU1057" s="27"/>
      <c r="IV1057" s="27"/>
    </row>
    <row r="1058" spans="1:256" s="25" customFormat="1" ht="11.25">
      <c r="A1058" s="27"/>
      <c r="B1058" s="27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  <c r="EW1058" s="27"/>
      <c r="EX1058" s="27"/>
      <c r="EY1058" s="27"/>
      <c r="EZ1058" s="27"/>
      <c r="FA1058" s="27"/>
      <c r="FB1058" s="27"/>
      <c r="FC1058" s="27"/>
      <c r="FD1058" s="27"/>
      <c r="FE1058" s="27"/>
      <c r="FF1058" s="27"/>
      <c r="FG1058" s="27"/>
      <c r="FH1058" s="27"/>
      <c r="FI1058" s="27"/>
      <c r="FJ1058" s="27"/>
      <c r="FK1058" s="27"/>
      <c r="FL1058" s="27"/>
      <c r="FM1058" s="27"/>
      <c r="FN1058" s="27"/>
      <c r="FO1058" s="27"/>
      <c r="FP1058" s="27"/>
      <c r="FQ1058" s="27"/>
      <c r="FR1058" s="27"/>
      <c r="FS1058" s="27"/>
      <c r="FT1058" s="27"/>
      <c r="FU1058" s="27"/>
      <c r="FV1058" s="27"/>
      <c r="FW1058" s="27"/>
      <c r="FX1058" s="27"/>
      <c r="FY1058" s="27"/>
      <c r="FZ1058" s="27"/>
      <c r="GA1058" s="27"/>
      <c r="GB1058" s="27"/>
      <c r="GC1058" s="27"/>
      <c r="GD1058" s="27"/>
      <c r="GE1058" s="27"/>
      <c r="GF1058" s="27"/>
      <c r="GG1058" s="27"/>
      <c r="GH1058" s="27"/>
      <c r="GI1058" s="27"/>
      <c r="GJ1058" s="27"/>
      <c r="GK1058" s="27"/>
      <c r="GL1058" s="27"/>
      <c r="GM1058" s="27"/>
      <c r="GN1058" s="27"/>
      <c r="GO1058" s="27"/>
      <c r="GP1058" s="27"/>
      <c r="GQ1058" s="27"/>
      <c r="GR1058" s="27"/>
      <c r="GS1058" s="27"/>
      <c r="GT1058" s="27"/>
      <c r="GU1058" s="27"/>
      <c r="GV1058" s="27"/>
      <c r="GW1058" s="27"/>
      <c r="GX1058" s="27"/>
      <c r="GY1058" s="27"/>
      <c r="GZ1058" s="27"/>
      <c r="HA1058" s="27"/>
      <c r="HB1058" s="27"/>
      <c r="HC1058" s="27"/>
      <c r="HD1058" s="27"/>
      <c r="HE1058" s="27"/>
      <c r="HF1058" s="27"/>
      <c r="HG1058" s="27"/>
      <c r="HH1058" s="27"/>
      <c r="HI1058" s="27"/>
      <c r="HJ1058" s="27"/>
      <c r="HK1058" s="27"/>
      <c r="HL1058" s="27"/>
      <c r="HM1058" s="27"/>
      <c r="HN1058" s="27"/>
      <c r="HO1058" s="27"/>
      <c r="HP1058" s="27"/>
      <c r="HQ1058" s="27"/>
      <c r="HR1058" s="27"/>
      <c r="HS1058" s="27"/>
      <c r="HT1058" s="27"/>
      <c r="HU1058" s="27"/>
      <c r="HV1058" s="27"/>
      <c r="HW1058" s="27"/>
      <c r="HX1058" s="27"/>
      <c r="HY1058" s="27"/>
      <c r="HZ1058" s="27"/>
      <c r="IA1058" s="27"/>
      <c r="IB1058" s="27"/>
      <c r="IC1058" s="27"/>
      <c r="ID1058" s="27"/>
      <c r="IE1058" s="27"/>
      <c r="IF1058" s="27"/>
      <c r="IG1058" s="27"/>
      <c r="IH1058" s="27"/>
      <c r="II1058" s="27"/>
      <c r="IJ1058" s="27"/>
      <c r="IK1058" s="27"/>
      <c r="IL1058" s="27"/>
      <c r="IM1058" s="27"/>
      <c r="IN1058" s="27"/>
      <c r="IO1058" s="27"/>
      <c r="IP1058" s="27"/>
      <c r="IQ1058" s="27"/>
      <c r="IR1058" s="27"/>
      <c r="IS1058" s="27"/>
      <c r="IT1058" s="27"/>
      <c r="IU1058" s="27"/>
      <c r="IV1058" s="27"/>
    </row>
    <row r="1059" spans="1:256" s="25" customFormat="1" ht="11.25">
      <c r="A1059" s="27"/>
      <c r="B1059" s="27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  <c r="EW1059" s="27"/>
      <c r="EX1059" s="27"/>
      <c r="EY1059" s="27"/>
      <c r="EZ1059" s="27"/>
      <c r="FA1059" s="27"/>
      <c r="FB1059" s="27"/>
      <c r="FC1059" s="27"/>
      <c r="FD1059" s="27"/>
      <c r="FE1059" s="27"/>
      <c r="FF1059" s="27"/>
      <c r="FG1059" s="27"/>
      <c r="FH1059" s="27"/>
      <c r="FI1059" s="27"/>
      <c r="FJ1059" s="27"/>
      <c r="FK1059" s="27"/>
      <c r="FL1059" s="27"/>
      <c r="FM1059" s="27"/>
      <c r="FN1059" s="27"/>
      <c r="FO1059" s="27"/>
      <c r="FP1059" s="27"/>
      <c r="FQ1059" s="27"/>
      <c r="FR1059" s="27"/>
      <c r="FS1059" s="27"/>
      <c r="FT1059" s="27"/>
      <c r="FU1059" s="27"/>
      <c r="FV1059" s="27"/>
      <c r="FW1059" s="27"/>
      <c r="FX1059" s="27"/>
      <c r="FY1059" s="27"/>
      <c r="FZ1059" s="27"/>
      <c r="GA1059" s="27"/>
      <c r="GB1059" s="27"/>
      <c r="GC1059" s="27"/>
      <c r="GD1059" s="27"/>
      <c r="GE1059" s="27"/>
      <c r="GF1059" s="27"/>
      <c r="GG1059" s="27"/>
      <c r="GH1059" s="27"/>
      <c r="GI1059" s="27"/>
      <c r="GJ1059" s="27"/>
      <c r="GK1059" s="27"/>
      <c r="GL1059" s="27"/>
      <c r="GM1059" s="27"/>
      <c r="GN1059" s="27"/>
      <c r="GO1059" s="27"/>
      <c r="GP1059" s="27"/>
      <c r="GQ1059" s="27"/>
      <c r="GR1059" s="27"/>
      <c r="GS1059" s="27"/>
      <c r="GT1059" s="27"/>
      <c r="GU1059" s="27"/>
      <c r="GV1059" s="27"/>
      <c r="GW1059" s="27"/>
      <c r="GX1059" s="27"/>
      <c r="GY1059" s="27"/>
      <c r="GZ1059" s="27"/>
      <c r="HA1059" s="27"/>
      <c r="HB1059" s="27"/>
      <c r="HC1059" s="27"/>
      <c r="HD1059" s="27"/>
      <c r="HE1059" s="27"/>
      <c r="HF1059" s="27"/>
      <c r="HG1059" s="27"/>
      <c r="HH1059" s="27"/>
      <c r="HI1059" s="27"/>
      <c r="HJ1059" s="27"/>
      <c r="HK1059" s="27"/>
      <c r="HL1059" s="27"/>
      <c r="HM1059" s="27"/>
      <c r="HN1059" s="27"/>
      <c r="HO1059" s="27"/>
      <c r="HP1059" s="27"/>
      <c r="HQ1059" s="27"/>
      <c r="HR1059" s="27"/>
      <c r="HS1059" s="27"/>
      <c r="HT1059" s="27"/>
      <c r="HU1059" s="27"/>
      <c r="HV1059" s="27"/>
      <c r="HW1059" s="27"/>
      <c r="HX1059" s="27"/>
      <c r="HY1059" s="27"/>
      <c r="HZ1059" s="27"/>
      <c r="IA1059" s="27"/>
      <c r="IB1059" s="27"/>
      <c r="IC1059" s="27"/>
      <c r="ID1059" s="27"/>
      <c r="IE1059" s="27"/>
      <c r="IF1059" s="27"/>
      <c r="IG1059" s="27"/>
      <c r="IH1059" s="27"/>
      <c r="II1059" s="27"/>
      <c r="IJ1059" s="27"/>
      <c r="IK1059" s="27"/>
      <c r="IL1059" s="27"/>
      <c r="IM1059" s="27"/>
      <c r="IN1059" s="27"/>
      <c r="IO1059" s="27"/>
      <c r="IP1059" s="27"/>
      <c r="IQ1059" s="27"/>
      <c r="IR1059" s="27"/>
      <c r="IS1059" s="27"/>
      <c r="IT1059" s="27"/>
      <c r="IU1059" s="27"/>
      <c r="IV1059" s="27"/>
    </row>
    <row r="1060" spans="1:256" s="25" customFormat="1" ht="11.25">
      <c r="A1060" s="27"/>
      <c r="B1060" s="27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  <c r="EW1060" s="27"/>
      <c r="EX1060" s="27"/>
      <c r="EY1060" s="27"/>
      <c r="EZ1060" s="27"/>
      <c r="FA1060" s="27"/>
      <c r="FB1060" s="27"/>
      <c r="FC1060" s="27"/>
      <c r="FD1060" s="27"/>
      <c r="FE1060" s="27"/>
      <c r="FF1060" s="27"/>
      <c r="FG1060" s="27"/>
      <c r="FH1060" s="27"/>
      <c r="FI1060" s="27"/>
      <c r="FJ1060" s="27"/>
      <c r="FK1060" s="27"/>
      <c r="FL1060" s="27"/>
      <c r="FM1060" s="27"/>
      <c r="FN1060" s="27"/>
      <c r="FO1060" s="27"/>
      <c r="FP1060" s="27"/>
      <c r="FQ1060" s="27"/>
      <c r="FR1060" s="27"/>
      <c r="FS1060" s="27"/>
      <c r="FT1060" s="27"/>
      <c r="FU1060" s="27"/>
      <c r="FV1060" s="27"/>
      <c r="FW1060" s="27"/>
      <c r="FX1060" s="27"/>
      <c r="FY1060" s="27"/>
      <c r="FZ1060" s="27"/>
      <c r="GA1060" s="27"/>
      <c r="GB1060" s="27"/>
      <c r="GC1060" s="27"/>
      <c r="GD1060" s="27"/>
      <c r="GE1060" s="27"/>
      <c r="GF1060" s="27"/>
      <c r="GG1060" s="27"/>
      <c r="GH1060" s="27"/>
      <c r="GI1060" s="27"/>
      <c r="GJ1060" s="27"/>
      <c r="GK1060" s="27"/>
      <c r="GL1060" s="27"/>
      <c r="GM1060" s="27"/>
      <c r="GN1060" s="27"/>
      <c r="GO1060" s="27"/>
      <c r="GP1060" s="27"/>
      <c r="GQ1060" s="27"/>
      <c r="GR1060" s="27"/>
      <c r="GS1060" s="27"/>
      <c r="GT1060" s="27"/>
      <c r="GU1060" s="27"/>
      <c r="GV1060" s="27"/>
      <c r="GW1060" s="27"/>
      <c r="GX1060" s="27"/>
      <c r="GY1060" s="27"/>
      <c r="GZ1060" s="27"/>
      <c r="HA1060" s="27"/>
      <c r="HB1060" s="27"/>
      <c r="HC1060" s="27"/>
      <c r="HD1060" s="27"/>
      <c r="HE1060" s="27"/>
      <c r="HF1060" s="27"/>
      <c r="HG1060" s="27"/>
      <c r="HH1060" s="27"/>
      <c r="HI1060" s="27"/>
      <c r="HJ1060" s="27"/>
      <c r="HK1060" s="27"/>
      <c r="HL1060" s="27"/>
      <c r="HM1060" s="27"/>
      <c r="HN1060" s="27"/>
      <c r="HO1060" s="27"/>
      <c r="HP1060" s="27"/>
      <c r="HQ1060" s="27"/>
      <c r="HR1060" s="27"/>
      <c r="HS1060" s="27"/>
      <c r="HT1060" s="27"/>
      <c r="HU1060" s="27"/>
      <c r="HV1060" s="27"/>
      <c r="HW1060" s="27"/>
      <c r="HX1060" s="27"/>
      <c r="HY1060" s="27"/>
      <c r="HZ1060" s="27"/>
      <c r="IA1060" s="27"/>
      <c r="IB1060" s="27"/>
      <c r="IC1060" s="27"/>
      <c r="ID1060" s="27"/>
      <c r="IE1060" s="27"/>
      <c r="IF1060" s="27"/>
      <c r="IG1060" s="27"/>
      <c r="IH1060" s="27"/>
      <c r="II1060" s="27"/>
      <c r="IJ1060" s="27"/>
      <c r="IK1060" s="27"/>
      <c r="IL1060" s="27"/>
      <c r="IM1060" s="27"/>
      <c r="IN1060" s="27"/>
      <c r="IO1060" s="27"/>
      <c r="IP1060" s="27"/>
      <c r="IQ1060" s="27"/>
      <c r="IR1060" s="27"/>
      <c r="IS1060" s="27"/>
      <c r="IT1060" s="27"/>
      <c r="IU1060" s="27"/>
      <c r="IV1060" s="27"/>
    </row>
    <row r="1061" spans="1:256" s="25" customFormat="1" ht="11.25">
      <c r="A1061" s="27"/>
      <c r="B1061" s="27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  <c r="EW1061" s="27"/>
      <c r="EX1061" s="27"/>
      <c r="EY1061" s="27"/>
      <c r="EZ1061" s="27"/>
      <c r="FA1061" s="27"/>
      <c r="FB1061" s="27"/>
      <c r="FC1061" s="27"/>
      <c r="FD1061" s="27"/>
      <c r="FE1061" s="27"/>
      <c r="FF1061" s="27"/>
      <c r="FG1061" s="27"/>
      <c r="FH1061" s="27"/>
      <c r="FI1061" s="27"/>
      <c r="FJ1061" s="27"/>
      <c r="FK1061" s="27"/>
      <c r="FL1061" s="27"/>
      <c r="FM1061" s="27"/>
      <c r="FN1061" s="27"/>
      <c r="FO1061" s="27"/>
      <c r="FP1061" s="27"/>
      <c r="FQ1061" s="27"/>
      <c r="FR1061" s="27"/>
      <c r="FS1061" s="27"/>
      <c r="FT1061" s="27"/>
      <c r="FU1061" s="27"/>
      <c r="FV1061" s="27"/>
      <c r="FW1061" s="27"/>
      <c r="FX1061" s="27"/>
      <c r="FY1061" s="27"/>
      <c r="FZ1061" s="27"/>
      <c r="GA1061" s="27"/>
      <c r="GB1061" s="27"/>
      <c r="GC1061" s="27"/>
      <c r="GD1061" s="27"/>
      <c r="GE1061" s="27"/>
      <c r="GF1061" s="27"/>
      <c r="GG1061" s="27"/>
      <c r="GH1061" s="27"/>
      <c r="GI1061" s="27"/>
      <c r="GJ1061" s="27"/>
      <c r="GK1061" s="27"/>
      <c r="GL1061" s="27"/>
      <c r="GM1061" s="27"/>
      <c r="GN1061" s="27"/>
      <c r="GO1061" s="27"/>
      <c r="GP1061" s="27"/>
      <c r="GQ1061" s="27"/>
      <c r="GR1061" s="27"/>
      <c r="GS1061" s="27"/>
      <c r="GT1061" s="27"/>
      <c r="GU1061" s="27"/>
      <c r="GV1061" s="27"/>
      <c r="GW1061" s="27"/>
      <c r="GX1061" s="27"/>
      <c r="GY1061" s="27"/>
      <c r="GZ1061" s="27"/>
      <c r="HA1061" s="27"/>
      <c r="HB1061" s="27"/>
      <c r="HC1061" s="27"/>
      <c r="HD1061" s="27"/>
      <c r="HE1061" s="27"/>
      <c r="HF1061" s="27"/>
      <c r="HG1061" s="27"/>
      <c r="HH1061" s="27"/>
      <c r="HI1061" s="27"/>
      <c r="HJ1061" s="27"/>
      <c r="HK1061" s="27"/>
      <c r="HL1061" s="27"/>
      <c r="HM1061" s="27"/>
      <c r="HN1061" s="27"/>
      <c r="HO1061" s="27"/>
      <c r="HP1061" s="27"/>
      <c r="HQ1061" s="27"/>
      <c r="HR1061" s="27"/>
      <c r="HS1061" s="27"/>
      <c r="HT1061" s="27"/>
      <c r="HU1061" s="27"/>
      <c r="HV1061" s="27"/>
      <c r="HW1061" s="27"/>
      <c r="HX1061" s="27"/>
      <c r="HY1061" s="27"/>
      <c r="HZ1061" s="27"/>
      <c r="IA1061" s="27"/>
      <c r="IB1061" s="27"/>
      <c r="IC1061" s="27"/>
      <c r="ID1061" s="27"/>
      <c r="IE1061" s="27"/>
      <c r="IF1061" s="27"/>
      <c r="IG1061" s="27"/>
      <c r="IH1061" s="27"/>
      <c r="II1061" s="27"/>
      <c r="IJ1061" s="27"/>
      <c r="IK1061" s="27"/>
      <c r="IL1061" s="27"/>
      <c r="IM1061" s="27"/>
      <c r="IN1061" s="27"/>
      <c r="IO1061" s="27"/>
      <c r="IP1061" s="27"/>
      <c r="IQ1061" s="27"/>
      <c r="IR1061" s="27"/>
      <c r="IS1061" s="27"/>
      <c r="IT1061" s="27"/>
      <c r="IU1061" s="27"/>
      <c r="IV1061" s="27"/>
    </row>
    <row r="1062" spans="1:256" s="25" customFormat="1" ht="11.25">
      <c r="A1062" s="27"/>
      <c r="B1062" s="27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  <c r="EW1062" s="27"/>
      <c r="EX1062" s="27"/>
      <c r="EY1062" s="27"/>
      <c r="EZ1062" s="27"/>
      <c r="FA1062" s="27"/>
      <c r="FB1062" s="27"/>
      <c r="FC1062" s="27"/>
      <c r="FD1062" s="27"/>
      <c r="FE1062" s="27"/>
      <c r="FF1062" s="27"/>
      <c r="FG1062" s="27"/>
      <c r="FH1062" s="27"/>
      <c r="FI1062" s="27"/>
      <c r="FJ1062" s="27"/>
      <c r="FK1062" s="27"/>
      <c r="FL1062" s="27"/>
      <c r="FM1062" s="27"/>
      <c r="FN1062" s="27"/>
      <c r="FO1062" s="27"/>
      <c r="FP1062" s="27"/>
      <c r="FQ1062" s="27"/>
      <c r="FR1062" s="27"/>
      <c r="FS1062" s="27"/>
      <c r="FT1062" s="27"/>
      <c r="FU1062" s="27"/>
      <c r="FV1062" s="27"/>
      <c r="FW1062" s="27"/>
      <c r="FX1062" s="27"/>
      <c r="FY1062" s="27"/>
      <c r="FZ1062" s="27"/>
      <c r="GA1062" s="27"/>
      <c r="GB1062" s="27"/>
      <c r="GC1062" s="27"/>
      <c r="GD1062" s="27"/>
      <c r="GE1062" s="27"/>
      <c r="GF1062" s="27"/>
      <c r="GG1062" s="27"/>
      <c r="GH1062" s="27"/>
      <c r="GI1062" s="27"/>
      <c r="GJ1062" s="27"/>
      <c r="GK1062" s="27"/>
      <c r="GL1062" s="27"/>
      <c r="GM1062" s="27"/>
      <c r="GN1062" s="27"/>
      <c r="GO1062" s="27"/>
      <c r="GP1062" s="27"/>
      <c r="GQ1062" s="27"/>
      <c r="GR1062" s="27"/>
      <c r="GS1062" s="27"/>
      <c r="GT1062" s="27"/>
      <c r="GU1062" s="27"/>
      <c r="GV1062" s="27"/>
      <c r="GW1062" s="27"/>
      <c r="GX1062" s="27"/>
      <c r="GY1062" s="27"/>
      <c r="GZ1062" s="27"/>
      <c r="HA1062" s="27"/>
      <c r="HB1062" s="27"/>
      <c r="HC1062" s="27"/>
      <c r="HD1062" s="27"/>
      <c r="HE1062" s="27"/>
      <c r="HF1062" s="27"/>
      <c r="HG1062" s="27"/>
      <c r="HH1062" s="27"/>
      <c r="HI1062" s="27"/>
      <c r="HJ1062" s="27"/>
      <c r="HK1062" s="27"/>
      <c r="HL1062" s="27"/>
      <c r="HM1062" s="27"/>
      <c r="HN1062" s="27"/>
      <c r="HO1062" s="27"/>
      <c r="HP1062" s="27"/>
      <c r="HQ1062" s="27"/>
      <c r="HR1062" s="27"/>
      <c r="HS1062" s="27"/>
      <c r="HT1062" s="27"/>
      <c r="HU1062" s="27"/>
      <c r="HV1062" s="27"/>
      <c r="HW1062" s="27"/>
      <c r="HX1062" s="27"/>
      <c r="HY1062" s="27"/>
      <c r="HZ1062" s="27"/>
      <c r="IA1062" s="27"/>
      <c r="IB1062" s="27"/>
      <c r="IC1062" s="27"/>
      <c r="ID1062" s="27"/>
      <c r="IE1062" s="27"/>
      <c r="IF1062" s="27"/>
      <c r="IG1062" s="27"/>
      <c r="IH1062" s="27"/>
      <c r="II1062" s="27"/>
      <c r="IJ1062" s="27"/>
      <c r="IK1062" s="27"/>
      <c r="IL1062" s="27"/>
      <c r="IM1062" s="27"/>
      <c r="IN1062" s="27"/>
      <c r="IO1062" s="27"/>
      <c r="IP1062" s="27"/>
      <c r="IQ1062" s="27"/>
      <c r="IR1062" s="27"/>
      <c r="IS1062" s="27"/>
      <c r="IT1062" s="27"/>
      <c r="IU1062" s="27"/>
      <c r="IV1062" s="27"/>
    </row>
    <row r="1063" spans="1:256" s="25" customFormat="1" ht="11.25">
      <c r="A1063" s="27"/>
      <c r="B1063" s="27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  <c r="EW1063" s="27"/>
      <c r="EX1063" s="27"/>
      <c r="EY1063" s="27"/>
      <c r="EZ1063" s="27"/>
      <c r="FA1063" s="27"/>
      <c r="FB1063" s="27"/>
      <c r="FC1063" s="27"/>
      <c r="FD1063" s="27"/>
      <c r="FE1063" s="27"/>
      <c r="FF1063" s="27"/>
      <c r="FG1063" s="27"/>
      <c r="FH1063" s="27"/>
      <c r="FI1063" s="27"/>
      <c r="FJ1063" s="27"/>
      <c r="FK1063" s="27"/>
      <c r="FL1063" s="27"/>
      <c r="FM1063" s="27"/>
      <c r="FN1063" s="27"/>
      <c r="FO1063" s="27"/>
      <c r="FP1063" s="27"/>
      <c r="FQ1063" s="27"/>
      <c r="FR1063" s="27"/>
      <c r="FS1063" s="27"/>
      <c r="FT1063" s="27"/>
      <c r="FU1063" s="27"/>
      <c r="FV1063" s="27"/>
      <c r="FW1063" s="27"/>
      <c r="FX1063" s="27"/>
      <c r="FY1063" s="27"/>
      <c r="FZ1063" s="27"/>
      <c r="GA1063" s="27"/>
      <c r="GB1063" s="27"/>
      <c r="GC1063" s="27"/>
      <c r="GD1063" s="27"/>
      <c r="GE1063" s="27"/>
      <c r="GF1063" s="27"/>
      <c r="GG1063" s="27"/>
      <c r="GH1063" s="27"/>
      <c r="GI1063" s="27"/>
      <c r="GJ1063" s="27"/>
      <c r="GK1063" s="27"/>
      <c r="GL1063" s="27"/>
      <c r="GM1063" s="27"/>
      <c r="GN1063" s="27"/>
      <c r="GO1063" s="27"/>
      <c r="GP1063" s="27"/>
      <c r="GQ1063" s="27"/>
      <c r="GR1063" s="27"/>
      <c r="GS1063" s="27"/>
      <c r="GT1063" s="27"/>
      <c r="GU1063" s="27"/>
      <c r="GV1063" s="27"/>
      <c r="GW1063" s="27"/>
      <c r="GX1063" s="27"/>
      <c r="GY1063" s="27"/>
      <c r="GZ1063" s="27"/>
      <c r="HA1063" s="27"/>
      <c r="HB1063" s="27"/>
      <c r="HC1063" s="27"/>
      <c r="HD1063" s="27"/>
      <c r="HE1063" s="27"/>
      <c r="HF1063" s="27"/>
      <c r="HG1063" s="27"/>
      <c r="HH1063" s="27"/>
      <c r="HI1063" s="27"/>
      <c r="HJ1063" s="27"/>
      <c r="HK1063" s="27"/>
      <c r="HL1063" s="27"/>
      <c r="HM1063" s="27"/>
      <c r="HN1063" s="27"/>
      <c r="HO1063" s="27"/>
      <c r="HP1063" s="27"/>
      <c r="HQ1063" s="27"/>
      <c r="HR1063" s="27"/>
      <c r="HS1063" s="27"/>
      <c r="HT1063" s="27"/>
      <c r="HU1063" s="27"/>
      <c r="HV1063" s="27"/>
      <c r="HW1063" s="27"/>
      <c r="HX1063" s="27"/>
      <c r="HY1063" s="27"/>
      <c r="HZ1063" s="27"/>
      <c r="IA1063" s="27"/>
      <c r="IB1063" s="27"/>
      <c r="IC1063" s="27"/>
      <c r="ID1063" s="27"/>
      <c r="IE1063" s="27"/>
      <c r="IF1063" s="27"/>
      <c r="IG1063" s="27"/>
      <c r="IH1063" s="27"/>
      <c r="II1063" s="27"/>
      <c r="IJ1063" s="27"/>
      <c r="IK1063" s="27"/>
      <c r="IL1063" s="27"/>
      <c r="IM1063" s="27"/>
      <c r="IN1063" s="27"/>
      <c r="IO1063" s="27"/>
      <c r="IP1063" s="27"/>
      <c r="IQ1063" s="27"/>
      <c r="IR1063" s="27"/>
      <c r="IS1063" s="27"/>
      <c r="IT1063" s="27"/>
      <c r="IU1063" s="27"/>
      <c r="IV1063" s="27"/>
    </row>
    <row r="1064" spans="1:256" s="25" customFormat="1" ht="11.25">
      <c r="A1064" s="27"/>
      <c r="B1064" s="27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  <c r="EW1064" s="27"/>
      <c r="EX1064" s="27"/>
      <c r="EY1064" s="27"/>
      <c r="EZ1064" s="27"/>
      <c r="FA1064" s="27"/>
      <c r="FB1064" s="27"/>
      <c r="FC1064" s="27"/>
      <c r="FD1064" s="27"/>
      <c r="FE1064" s="27"/>
      <c r="FF1064" s="27"/>
      <c r="FG1064" s="27"/>
      <c r="FH1064" s="27"/>
      <c r="FI1064" s="27"/>
      <c r="FJ1064" s="27"/>
      <c r="FK1064" s="27"/>
      <c r="FL1064" s="27"/>
      <c r="FM1064" s="27"/>
      <c r="FN1064" s="27"/>
      <c r="FO1064" s="27"/>
      <c r="FP1064" s="27"/>
      <c r="FQ1064" s="27"/>
      <c r="FR1064" s="27"/>
      <c r="FS1064" s="27"/>
      <c r="FT1064" s="27"/>
      <c r="FU1064" s="27"/>
      <c r="FV1064" s="27"/>
      <c r="FW1064" s="27"/>
      <c r="FX1064" s="27"/>
      <c r="FY1064" s="27"/>
      <c r="FZ1064" s="27"/>
      <c r="GA1064" s="27"/>
      <c r="GB1064" s="27"/>
      <c r="GC1064" s="27"/>
      <c r="GD1064" s="27"/>
      <c r="GE1064" s="27"/>
      <c r="GF1064" s="27"/>
      <c r="GG1064" s="27"/>
      <c r="GH1064" s="27"/>
      <c r="GI1064" s="27"/>
      <c r="GJ1064" s="27"/>
      <c r="GK1064" s="27"/>
      <c r="GL1064" s="27"/>
      <c r="GM1064" s="27"/>
      <c r="GN1064" s="27"/>
      <c r="GO1064" s="27"/>
      <c r="GP1064" s="27"/>
      <c r="GQ1064" s="27"/>
      <c r="GR1064" s="27"/>
      <c r="GS1064" s="27"/>
      <c r="GT1064" s="27"/>
      <c r="GU1064" s="27"/>
      <c r="GV1064" s="27"/>
      <c r="GW1064" s="27"/>
      <c r="GX1064" s="27"/>
      <c r="GY1064" s="27"/>
      <c r="GZ1064" s="27"/>
      <c r="HA1064" s="27"/>
      <c r="HB1064" s="27"/>
      <c r="HC1064" s="27"/>
      <c r="HD1064" s="27"/>
      <c r="HE1064" s="27"/>
      <c r="HF1064" s="27"/>
      <c r="HG1064" s="27"/>
      <c r="HH1064" s="27"/>
      <c r="HI1064" s="27"/>
      <c r="HJ1064" s="27"/>
      <c r="HK1064" s="27"/>
      <c r="HL1064" s="27"/>
      <c r="HM1064" s="27"/>
      <c r="HN1064" s="27"/>
      <c r="HO1064" s="27"/>
      <c r="HP1064" s="27"/>
      <c r="HQ1064" s="27"/>
      <c r="HR1064" s="27"/>
      <c r="HS1064" s="27"/>
      <c r="HT1064" s="27"/>
      <c r="HU1064" s="27"/>
      <c r="HV1064" s="27"/>
      <c r="HW1064" s="27"/>
      <c r="HX1064" s="27"/>
      <c r="HY1064" s="27"/>
      <c r="HZ1064" s="27"/>
      <c r="IA1064" s="27"/>
      <c r="IB1064" s="27"/>
      <c r="IC1064" s="27"/>
      <c r="ID1064" s="27"/>
      <c r="IE1064" s="27"/>
      <c r="IF1064" s="27"/>
      <c r="IG1064" s="27"/>
      <c r="IH1064" s="27"/>
      <c r="II1064" s="27"/>
      <c r="IJ1064" s="27"/>
      <c r="IK1064" s="27"/>
      <c r="IL1064" s="27"/>
      <c r="IM1064" s="27"/>
      <c r="IN1064" s="27"/>
      <c r="IO1064" s="27"/>
      <c r="IP1064" s="27"/>
      <c r="IQ1064" s="27"/>
      <c r="IR1064" s="27"/>
      <c r="IS1064" s="27"/>
      <c r="IT1064" s="27"/>
      <c r="IU1064" s="27"/>
      <c r="IV1064" s="27"/>
    </row>
    <row r="1065" spans="1:256" s="25" customFormat="1" ht="11.25">
      <c r="A1065" s="27"/>
      <c r="B1065" s="27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  <c r="EW1065" s="27"/>
      <c r="EX1065" s="27"/>
      <c r="EY1065" s="27"/>
      <c r="EZ1065" s="27"/>
      <c r="FA1065" s="27"/>
      <c r="FB1065" s="27"/>
      <c r="FC1065" s="27"/>
      <c r="FD1065" s="27"/>
      <c r="FE1065" s="27"/>
      <c r="FF1065" s="27"/>
      <c r="FG1065" s="27"/>
      <c r="FH1065" s="27"/>
      <c r="FI1065" s="27"/>
      <c r="FJ1065" s="27"/>
      <c r="FK1065" s="27"/>
      <c r="FL1065" s="27"/>
      <c r="FM1065" s="27"/>
      <c r="FN1065" s="27"/>
      <c r="FO1065" s="27"/>
      <c r="FP1065" s="27"/>
      <c r="FQ1065" s="27"/>
      <c r="FR1065" s="27"/>
      <c r="FS1065" s="27"/>
      <c r="FT1065" s="27"/>
      <c r="FU1065" s="27"/>
      <c r="FV1065" s="27"/>
      <c r="FW1065" s="27"/>
      <c r="FX1065" s="27"/>
      <c r="FY1065" s="27"/>
      <c r="FZ1065" s="27"/>
      <c r="GA1065" s="27"/>
      <c r="GB1065" s="27"/>
      <c r="GC1065" s="27"/>
      <c r="GD1065" s="27"/>
      <c r="GE1065" s="27"/>
      <c r="GF1065" s="27"/>
      <c r="GG1065" s="27"/>
      <c r="GH1065" s="27"/>
      <c r="GI1065" s="27"/>
      <c r="GJ1065" s="27"/>
      <c r="GK1065" s="27"/>
      <c r="GL1065" s="27"/>
      <c r="GM1065" s="27"/>
      <c r="GN1065" s="27"/>
      <c r="GO1065" s="27"/>
      <c r="GP1065" s="27"/>
      <c r="GQ1065" s="27"/>
      <c r="GR1065" s="27"/>
      <c r="GS1065" s="27"/>
      <c r="GT1065" s="27"/>
      <c r="GU1065" s="27"/>
      <c r="GV1065" s="27"/>
      <c r="GW1065" s="27"/>
      <c r="GX1065" s="27"/>
      <c r="GY1065" s="27"/>
      <c r="GZ1065" s="27"/>
      <c r="HA1065" s="27"/>
      <c r="HB1065" s="27"/>
      <c r="HC1065" s="27"/>
      <c r="HD1065" s="27"/>
      <c r="HE1065" s="27"/>
      <c r="HF1065" s="27"/>
      <c r="HG1065" s="27"/>
      <c r="HH1065" s="27"/>
      <c r="HI1065" s="27"/>
      <c r="HJ1065" s="27"/>
      <c r="HK1065" s="27"/>
      <c r="HL1065" s="27"/>
      <c r="HM1065" s="27"/>
      <c r="HN1065" s="27"/>
      <c r="HO1065" s="27"/>
      <c r="HP1065" s="27"/>
      <c r="HQ1065" s="27"/>
      <c r="HR1065" s="27"/>
      <c r="HS1065" s="27"/>
      <c r="HT1065" s="27"/>
      <c r="HU1065" s="27"/>
      <c r="HV1065" s="27"/>
      <c r="HW1065" s="27"/>
      <c r="HX1065" s="27"/>
      <c r="HY1065" s="27"/>
      <c r="HZ1065" s="27"/>
      <c r="IA1065" s="27"/>
      <c r="IB1065" s="27"/>
      <c r="IC1065" s="27"/>
      <c r="ID1065" s="27"/>
      <c r="IE1065" s="27"/>
      <c r="IF1065" s="27"/>
      <c r="IG1065" s="27"/>
      <c r="IH1065" s="27"/>
      <c r="II1065" s="27"/>
      <c r="IJ1065" s="27"/>
      <c r="IK1065" s="27"/>
      <c r="IL1065" s="27"/>
      <c r="IM1065" s="27"/>
      <c r="IN1065" s="27"/>
      <c r="IO1065" s="27"/>
      <c r="IP1065" s="27"/>
      <c r="IQ1065" s="27"/>
      <c r="IR1065" s="27"/>
      <c r="IS1065" s="27"/>
      <c r="IT1065" s="27"/>
      <c r="IU1065" s="27"/>
      <c r="IV1065" s="27"/>
    </row>
    <row r="1066" spans="1:256" s="25" customFormat="1" ht="11.25">
      <c r="A1066" s="27"/>
      <c r="B1066" s="27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  <c r="EW1066" s="27"/>
      <c r="EX1066" s="27"/>
      <c r="EY1066" s="27"/>
      <c r="EZ1066" s="27"/>
      <c r="FA1066" s="27"/>
      <c r="FB1066" s="27"/>
      <c r="FC1066" s="27"/>
      <c r="FD1066" s="27"/>
      <c r="FE1066" s="27"/>
      <c r="FF1066" s="27"/>
      <c r="FG1066" s="27"/>
      <c r="FH1066" s="27"/>
      <c r="FI1066" s="27"/>
      <c r="FJ1066" s="27"/>
      <c r="FK1066" s="27"/>
      <c r="FL1066" s="27"/>
      <c r="FM1066" s="27"/>
      <c r="FN1066" s="27"/>
      <c r="FO1066" s="27"/>
      <c r="FP1066" s="27"/>
      <c r="FQ1066" s="27"/>
      <c r="FR1066" s="27"/>
      <c r="FS1066" s="27"/>
      <c r="FT1066" s="27"/>
      <c r="FU1066" s="27"/>
      <c r="FV1066" s="27"/>
      <c r="FW1066" s="27"/>
      <c r="FX1066" s="27"/>
      <c r="FY1066" s="27"/>
      <c r="FZ1066" s="27"/>
      <c r="GA1066" s="27"/>
      <c r="GB1066" s="27"/>
      <c r="GC1066" s="27"/>
      <c r="GD1066" s="27"/>
      <c r="GE1066" s="27"/>
      <c r="GF1066" s="27"/>
      <c r="GG1066" s="27"/>
      <c r="GH1066" s="27"/>
      <c r="GI1066" s="27"/>
      <c r="GJ1066" s="27"/>
      <c r="GK1066" s="27"/>
      <c r="GL1066" s="27"/>
      <c r="GM1066" s="27"/>
      <c r="GN1066" s="27"/>
      <c r="GO1066" s="27"/>
      <c r="GP1066" s="27"/>
      <c r="GQ1066" s="27"/>
      <c r="GR1066" s="27"/>
      <c r="GS1066" s="27"/>
      <c r="GT1066" s="27"/>
      <c r="GU1066" s="27"/>
      <c r="GV1066" s="27"/>
      <c r="GW1066" s="27"/>
      <c r="GX1066" s="27"/>
      <c r="GY1066" s="27"/>
      <c r="GZ1066" s="27"/>
      <c r="HA1066" s="27"/>
      <c r="HB1066" s="27"/>
      <c r="HC1066" s="27"/>
      <c r="HD1066" s="27"/>
      <c r="HE1066" s="27"/>
      <c r="HF1066" s="27"/>
      <c r="HG1066" s="27"/>
      <c r="HH1066" s="27"/>
      <c r="HI1066" s="27"/>
      <c r="HJ1066" s="27"/>
      <c r="HK1066" s="27"/>
      <c r="HL1066" s="27"/>
      <c r="HM1066" s="27"/>
      <c r="HN1066" s="27"/>
      <c r="HO1066" s="27"/>
      <c r="HP1066" s="27"/>
      <c r="HQ1066" s="27"/>
      <c r="HR1066" s="27"/>
      <c r="HS1066" s="27"/>
      <c r="HT1066" s="27"/>
      <c r="HU1066" s="27"/>
      <c r="HV1066" s="27"/>
      <c r="HW1066" s="27"/>
      <c r="HX1066" s="27"/>
      <c r="HY1066" s="27"/>
      <c r="HZ1066" s="27"/>
      <c r="IA1066" s="27"/>
      <c r="IB1066" s="27"/>
      <c r="IC1066" s="27"/>
      <c r="ID1066" s="27"/>
      <c r="IE1066" s="27"/>
      <c r="IF1066" s="27"/>
      <c r="IG1066" s="27"/>
      <c r="IH1066" s="27"/>
      <c r="II1066" s="27"/>
      <c r="IJ1066" s="27"/>
      <c r="IK1066" s="27"/>
      <c r="IL1066" s="27"/>
      <c r="IM1066" s="27"/>
      <c r="IN1066" s="27"/>
      <c r="IO1066" s="27"/>
      <c r="IP1066" s="27"/>
      <c r="IQ1066" s="27"/>
      <c r="IR1066" s="27"/>
      <c r="IS1066" s="27"/>
      <c r="IT1066" s="27"/>
      <c r="IU1066" s="27"/>
      <c r="IV1066" s="27"/>
    </row>
    <row r="1067" spans="1:256" s="25" customFormat="1" ht="11.25">
      <c r="A1067" s="27"/>
      <c r="B1067" s="27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  <c r="EW1067" s="27"/>
      <c r="EX1067" s="27"/>
      <c r="EY1067" s="27"/>
      <c r="EZ1067" s="27"/>
      <c r="FA1067" s="27"/>
      <c r="FB1067" s="27"/>
      <c r="FC1067" s="27"/>
      <c r="FD1067" s="27"/>
      <c r="FE1067" s="27"/>
      <c r="FF1067" s="27"/>
      <c r="FG1067" s="27"/>
      <c r="FH1067" s="27"/>
      <c r="FI1067" s="27"/>
      <c r="FJ1067" s="27"/>
      <c r="FK1067" s="27"/>
      <c r="FL1067" s="27"/>
      <c r="FM1067" s="27"/>
      <c r="FN1067" s="27"/>
      <c r="FO1067" s="27"/>
      <c r="FP1067" s="27"/>
      <c r="FQ1067" s="27"/>
      <c r="FR1067" s="27"/>
      <c r="FS1067" s="27"/>
      <c r="FT1067" s="27"/>
      <c r="FU1067" s="27"/>
      <c r="FV1067" s="27"/>
      <c r="FW1067" s="27"/>
      <c r="FX1067" s="27"/>
      <c r="FY1067" s="27"/>
      <c r="FZ1067" s="27"/>
      <c r="GA1067" s="27"/>
      <c r="GB1067" s="27"/>
      <c r="GC1067" s="27"/>
      <c r="GD1067" s="27"/>
      <c r="GE1067" s="27"/>
      <c r="GF1067" s="27"/>
      <c r="GG1067" s="27"/>
      <c r="GH1067" s="27"/>
      <c r="GI1067" s="27"/>
      <c r="GJ1067" s="27"/>
      <c r="GK1067" s="27"/>
      <c r="GL1067" s="27"/>
      <c r="GM1067" s="27"/>
      <c r="GN1067" s="27"/>
      <c r="GO1067" s="27"/>
      <c r="GP1067" s="27"/>
      <c r="GQ1067" s="27"/>
      <c r="GR1067" s="27"/>
      <c r="GS1067" s="27"/>
      <c r="GT1067" s="27"/>
      <c r="GU1067" s="27"/>
      <c r="GV1067" s="27"/>
      <c r="GW1067" s="27"/>
      <c r="GX1067" s="27"/>
      <c r="GY1067" s="27"/>
      <c r="GZ1067" s="27"/>
      <c r="HA1067" s="27"/>
      <c r="HB1067" s="27"/>
      <c r="HC1067" s="27"/>
      <c r="HD1067" s="27"/>
      <c r="HE1067" s="27"/>
      <c r="HF1067" s="27"/>
      <c r="HG1067" s="27"/>
      <c r="HH1067" s="27"/>
      <c r="HI1067" s="27"/>
      <c r="HJ1067" s="27"/>
      <c r="HK1067" s="27"/>
      <c r="HL1067" s="27"/>
      <c r="HM1067" s="27"/>
      <c r="HN1067" s="27"/>
      <c r="HO1067" s="27"/>
      <c r="HP1067" s="27"/>
      <c r="HQ1067" s="27"/>
      <c r="HR1067" s="27"/>
      <c r="HS1067" s="27"/>
      <c r="HT1067" s="27"/>
      <c r="HU1067" s="27"/>
      <c r="HV1067" s="27"/>
      <c r="HW1067" s="27"/>
      <c r="HX1067" s="27"/>
      <c r="HY1067" s="27"/>
      <c r="HZ1067" s="27"/>
      <c r="IA1067" s="27"/>
      <c r="IB1067" s="27"/>
      <c r="IC1067" s="27"/>
      <c r="ID1067" s="27"/>
      <c r="IE1067" s="27"/>
      <c r="IF1067" s="27"/>
      <c r="IG1067" s="27"/>
      <c r="IH1067" s="27"/>
      <c r="II1067" s="27"/>
      <c r="IJ1067" s="27"/>
      <c r="IK1067" s="27"/>
      <c r="IL1067" s="27"/>
      <c r="IM1067" s="27"/>
      <c r="IN1067" s="27"/>
      <c r="IO1067" s="27"/>
      <c r="IP1067" s="27"/>
      <c r="IQ1067" s="27"/>
      <c r="IR1067" s="27"/>
      <c r="IS1067" s="27"/>
      <c r="IT1067" s="27"/>
      <c r="IU1067" s="27"/>
      <c r="IV1067" s="27"/>
    </row>
    <row r="1068" spans="1:256" s="25" customFormat="1" ht="11.25">
      <c r="A1068" s="27"/>
      <c r="B1068" s="27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  <c r="EW1068" s="27"/>
      <c r="EX1068" s="27"/>
      <c r="EY1068" s="27"/>
      <c r="EZ1068" s="27"/>
      <c r="FA1068" s="27"/>
      <c r="FB1068" s="27"/>
      <c r="FC1068" s="27"/>
      <c r="FD1068" s="27"/>
      <c r="FE1068" s="27"/>
      <c r="FF1068" s="27"/>
      <c r="FG1068" s="27"/>
      <c r="FH1068" s="27"/>
      <c r="FI1068" s="27"/>
      <c r="FJ1068" s="27"/>
      <c r="FK1068" s="27"/>
      <c r="FL1068" s="27"/>
      <c r="FM1068" s="27"/>
      <c r="FN1068" s="27"/>
      <c r="FO1068" s="27"/>
      <c r="FP1068" s="27"/>
      <c r="FQ1068" s="27"/>
      <c r="FR1068" s="27"/>
      <c r="FS1068" s="27"/>
      <c r="FT1068" s="27"/>
      <c r="FU1068" s="27"/>
      <c r="FV1068" s="27"/>
      <c r="FW1068" s="27"/>
      <c r="FX1068" s="27"/>
      <c r="FY1068" s="27"/>
      <c r="FZ1068" s="27"/>
      <c r="GA1068" s="27"/>
      <c r="GB1068" s="27"/>
      <c r="GC1068" s="27"/>
      <c r="GD1068" s="27"/>
      <c r="GE1068" s="27"/>
      <c r="GF1068" s="27"/>
      <c r="GG1068" s="27"/>
      <c r="GH1068" s="27"/>
      <c r="GI1068" s="27"/>
      <c r="GJ1068" s="27"/>
      <c r="GK1068" s="27"/>
      <c r="GL1068" s="27"/>
      <c r="GM1068" s="27"/>
      <c r="GN1068" s="27"/>
      <c r="GO1068" s="27"/>
      <c r="GP1068" s="27"/>
      <c r="GQ1068" s="27"/>
      <c r="GR1068" s="27"/>
      <c r="GS1068" s="27"/>
      <c r="GT1068" s="27"/>
      <c r="GU1068" s="27"/>
      <c r="GV1068" s="27"/>
      <c r="GW1068" s="27"/>
      <c r="GX1068" s="27"/>
      <c r="GY1068" s="27"/>
      <c r="GZ1068" s="27"/>
      <c r="HA1068" s="27"/>
      <c r="HB1068" s="27"/>
      <c r="HC1068" s="27"/>
      <c r="HD1068" s="27"/>
      <c r="HE1068" s="27"/>
      <c r="HF1068" s="27"/>
      <c r="HG1068" s="27"/>
      <c r="HH1068" s="27"/>
      <c r="HI1068" s="27"/>
      <c r="HJ1068" s="27"/>
      <c r="HK1068" s="27"/>
      <c r="HL1068" s="27"/>
      <c r="HM1068" s="27"/>
      <c r="HN1068" s="27"/>
      <c r="HO1068" s="27"/>
      <c r="HP1068" s="27"/>
      <c r="HQ1068" s="27"/>
      <c r="HR1068" s="27"/>
      <c r="HS1068" s="27"/>
      <c r="HT1068" s="27"/>
      <c r="HU1068" s="27"/>
      <c r="HV1068" s="27"/>
      <c r="HW1068" s="27"/>
      <c r="HX1068" s="27"/>
      <c r="HY1068" s="27"/>
      <c r="HZ1068" s="27"/>
      <c r="IA1068" s="27"/>
      <c r="IB1068" s="27"/>
      <c r="IC1068" s="27"/>
      <c r="ID1068" s="27"/>
      <c r="IE1068" s="27"/>
      <c r="IF1068" s="27"/>
      <c r="IG1068" s="27"/>
      <c r="IH1068" s="27"/>
      <c r="II1068" s="27"/>
      <c r="IJ1068" s="27"/>
      <c r="IK1068" s="27"/>
      <c r="IL1068" s="27"/>
      <c r="IM1068" s="27"/>
      <c r="IN1068" s="27"/>
      <c r="IO1068" s="27"/>
      <c r="IP1068" s="27"/>
      <c r="IQ1068" s="27"/>
      <c r="IR1068" s="27"/>
      <c r="IS1068" s="27"/>
      <c r="IT1068" s="27"/>
      <c r="IU1068" s="27"/>
      <c r="IV1068" s="27"/>
    </row>
    <row r="1069" spans="1:256" s="25" customFormat="1" ht="11.25">
      <c r="A1069" s="27"/>
      <c r="B1069" s="27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  <c r="EW1069" s="27"/>
      <c r="EX1069" s="27"/>
      <c r="EY1069" s="27"/>
      <c r="EZ1069" s="27"/>
      <c r="FA1069" s="27"/>
      <c r="FB1069" s="27"/>
      <c r="FC1069" s="27"/>
      <c r="FD1069" s="27"/>
      <c r="FE1069" s="27"/>
      <c r="FF1069" s="27"/>
      <c r="FG1069" s="27"/>
      <c r="FH1069" s="27"/>
      <c r="FI1069" s="27"/>
      <c r="FJ1069" s="27"/>
      <c r="FK1069" s="27"/>
      <c r="FL1069" s="27"/>
      <c r="FM1069" s="27"/>
      <c r="FN1069" s="27"/>
      <c r="FO1069" s="27"/>
      <c r="FP1069" s="27"/>
      <c r="FQ1069" s="27"/>
      <c r="FR1069" s="27"/>
      <c r="FS1069" s="27"/>
      <c r="FT1069" s="27"/>
      <c r="FU1069" s="27"/>
      <c r="FV1069" s="27"/>
      <c r="FW1069" s="27"/>
      <c r="FX1069" s="27"/>
      <c r="FY1069" s="27"/>
      <c r="FZ1069" s="27"/>
      <c r="GA1069" s="27"/>
      <c r="GB1069" s="27"/>
      <c r="GC1069" s="27"/>
      <c r="GD1069" s="27"/>
      <c r="GE1069" s="27"/>
      <c r="GF1069" s="27"/>
      <c r="GG1069" s="27"/>
      <c r="GH1069" s="27"/>
      <c r="GI1069" s="27"/>
      <c r="GJ1069" s="27"/>
      <c r="GK1069" s="27"/>
      <c r="GL1069" s="27"/>
      <c r="GM1069" s="27"/>
      <c r="GN1069" s="27"/>
      <c r="GO1069" s="27"/>
      <c r="GP1069" s="27"/>
      <c r="GQ1069" s="27"/>
      <c r="GR1069" s="27"/>
      <c r="GS1069" s="27"/>
      <c r="GT1069" s="27"/>
      <c r="GU1069" s="27"/>
      <c r="GV1069" s="27"/>
      <c r="GW1069" s="27"/>
      <c r="GX1069" s="27"/>
      <c r="GY1069" s="27"/>
      <c r="GZ1069" s="27"/>
      <c r="HA1069" s="27"/>
      <c r="HB1069" s="27"/>
      <c r="HC1069" s="27"/>
      <c r="HD1069" s="27"/>
      <c r="HE1069" s="27"/>
      <c r="HF1069" s="27"/>
      <c r="HG1069" s="27"/>
      <c r="HH1069" s="27"/>
      <c r="HI1069" s="27"/>
      <c r="HJ1069" s="27"/>
      <c r="HK1069" s="27"/>
      <c r="HL1069" s="27"/>
      <c r="HM1069" s="27"/>
      <c r="HN1069" s="27"/>
      <c r="HO1069" s="27"/>
      <c r="HP1069" s="27"/>
      <c r="HQ1069" s="27"/>
      <c r="HR1069" s="27"/>
      <c r="HS1069" s="27"/>
      <c r="HT1069" s="27"/>
      <c r="HU1069" s="27"/>
      <c r="HV1069" s="27"/>
      <c r="HW1069" s="27"/>
      <c r="HX1069" s="27"/>
      <c r="HY1069" s="27"/>
      <c r="HZ1069" s="27"/>
      <c r="IA1069" s="27"/>
      <c r="IB1069" s="27"/>
      <c r="IC1069" s="27"/>
      <c r="ID1069" s="27"/>
      <c r="IE1069" s="27"/>
      <c r="IF1069" s="27"/>
      <c r="IG1069" s="27"/>
      <c r="IH1069" s="27"/>
      <c r="II1069" s="27"/>
      <c r="IJ1069" s="27"/>
      <c r="IK1069" s="27"/>
      <c r="IL1069" s="27"/>
      <c r="IM1069" s="27"/>
      <c r="IN1069" s="27"/>
      <c r="IO1069" s="27"/>
      <c r="IP1069" s="27"/>
      <c r="IQ1069" s="27"/>
      <c r="IR1069" s="27"/>
      <c r="IS1069" s="27"/>
      <c r="IT1069" s="27"/>
      <c r="IU1069" s="27"/>
      <c r="IV1069" s="27"/>
    </row>
    <row r="1070" spans="1:256" s="25" customFormat="1" ht="11.25">
      <c r="A1070" s="27"/>
      <c r="B1070" s="27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  <c r="EW1070" s="27"/>
      <c r="EX1070" s="27"/>
      <c r="EY1070" s="27"/>
      <c r="EZ1070" s="27"/>
      <c r="FA1070" s="27"/>
      <c r="FB1070" s="27"/>
      <c r="FC1070" s="27"/>
      <c r="FD1070" s="27"/>
      <c r="FE1070" s="27"/>
      <c r="FF1070" s="27"/>
      <c r="FG1070" s="27"/>
      <c r="FH1070" s="27"/>
      <c r="FI1070" s="27"/>
      <c r="FJ1070" s="27"/>
      <c r="FK1070" s="27"/>
      <c r="FL1070" s="27"/>
      <c r="FM1070" s="27"/>
      <c r="FN1070" s="27"/>
      <c r="FO1070" s="27"/>
      <c r="FP1070" s="27"/>
      <c r="FQ1070" s="27"/>
      <c r="FR1070" s="27"/>
      <c r="FS1070" s="27"/>
      <c r="FT1070" s="27"/>
      <c r="FU1070" s="27"/>
      <c r="FV1070" s="27"/>
      <c r="FW1070" s="27"/>
      <c r="FX1070" s="27"/>
      <c r="FY1070" s="27"/>
      <c r="FZ1070" s="27"/>
      <c r="GA1070" s="27"/>
      <c r="GB1070" s="27"/>
      <c r="GC1070" s="27"/>
      <c r="GD1070" s="27"/>
      <c r="GE1070" s="27"/>
      <c r="GF1070" s="27"/>
      <c r="GG1070" s="27"/>
      <c r="GH1070" s="27"/>
      <c r="GI1070" s="27"/>
      <c r="GJ1070" s="27"/>
      <c r="GK1070" s="27"/>
      <c r="GL1070" s="27"/>
      <c r="GM1070" s="27"/>
      <c r="GN1070" s="27"/>
      <c r="GO1070" s="27"/>
      <c r="GP1070" s="27"/>
      <c r="GQ1070" s="27"/>
      <c r="GR1070" s="27"/>
      <c r="GS1070" s="27"/>
      <c r="GT1070" s="27"/>
      <c r="GU1070" s="27"/>
      <c r="GV1070" s="27"/>
      <c r="GW1070" s="27"/>
      <c r="GX1070" s="27"/>
      <c r="GY1070" s="27"/>
      <c r="GZ1070" s="27"/>
      <c r="HA1070" s="27"/>
      <c r="HB1070" s="27"/>
      <c r="HC1070" s="27"/>
      <c r="HD1070" s="27"/>
      <c r="HE1070" s="27"/>
      <c r="HF1070" s="27"/>
      <c r="HG1070" s="27"/>
      <c r="HH1070" s="27"/>
      <c r="HI1070" s="27"/>
      <c r="HJ1070" s="27"/>
      <c r="HK1070" s="27"/>
      <c r="HL1070" s="27"/>
      <c r="HM1070" s="27"/>
      <c r="HN1070" s="27"/>
      <c r="HO1070" s="27"/>
      <c r="HP1070" s="27"/>
      <c r="HQ1070" s="27"/>
      <c r="HR1070" s="27"/>
      <c r="HS1070" s="27"/>
      <c r="HT1070" s="27"/>
      <c r="HU1070" s="27"/>
      <c r="HV1070" s="27"/>
      <c r="HW1070" s="27"/>
      <c r="HX1070" s="27"/>
      <c r="HY1070" s="27"/>
      <c r="HZ1070" s="27"/>
      <c r="IA1070" s="27"/>
      <c r="IB1070" s="27"/>
      <c r="IC1070" s="27"/>
      <c r="ID1070" s="27"/>
      <c r="IE1070" s="27"/>
      <c r="IF1070" s="27"/>
      <c r="IG1070" s="27"/>
      <c r="IH1070" s="27"/>
      <c r="II1070" s="27"/>
      <c r="IJ1070" s="27"/>
      <c r="IK1070" s="27"/>
      <c r="IL1070" s="27"/>
      <c r="IM1070" s="27"/>
      <c r="IN1070" s="27"/>
      <c r="IO1070" s="27"/>
      <c r="IP1070" s="27"/>
      <c r="IQ1070" s="27"/>
      <c r="IR1070" s="27"/>
      <c r="IS1070" s="27"/>
      <c r="IT1070" s="27"/>
      <c r="IU1070" s="27"/>
      <c r="IV1070" s="27"/>
    </row>
    <row r="1071" spans="1:256" s="25" customFormat="1" ht="11.25">
      <c r="A1071" s="27"/>
      <c r="B1071" s="27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  <c r="EW1071" s="27"/>
      <c r="EX1071" s="27"/>
      <c r="EY1071" s="27"/>
      <c r="EZ1071" s="27"/>
      <c r="FA1071" s="27"/>
      <c r="FB1071" s="27"/>
      <c r="FC1071" s="27"/>
      <c r="FD1071" s="27"/>
      <c r="FE1071" s="27"/>
      <c r="FF1071" s="27"/>
      <c r="FG1071" s="27"/>
      <c r="FH1071" s="27"/>
      <c r="FI1071" s="27"/>
      <c r="FJ1071" s="27"/>
      <c r="FK1071" s="27"/>
      <c r="FL1071" s="27"/>
      <c r="FM1071" s="27"/>
      <c r="FN1071" s="27"/>
      <c r="FO1071" s="27"/>
      <c r="FP1071" s="27"/>
      <c r="FQ1071" s="27"/>
      <c r="FR1071" s="27"/>
      <c r="FS1071" s="27"/>
      <c r="FT1071" s="27"/>
      <c r="FU1071" s="27"/>
      <c r="FV1071" s="27"/>
      <c r="FW1071" s="27"/>
      <c r="FX1071" s="27"/>
      <c r="FY1071" s="27"/>
      <c r="FZ1071" s="27"/>
      <c r="GA1071" s="27"/>
      <c r="GB1071" s="27"/>
      <c r="GC1071" s="27"/>
      <c r="GD1071" s="27"/>
      <c r="GE1071" s="27"/>
      <c r="GF1071" s="27"/>
      <c r="GG1071" s="27"/>
      <c r="GH1071" s="27"/>
      <c r="GI1071" s="27"/>
      <c r="GJ1071" s="27"/>
      <c r="GK1071" s="27"/>
      <c r="GL1071" s="27"/>
      <c r="GM1071" s="27"/>
      <c r="GN1071" s="27"/>
      <c r="GO1071" s="27"/>
      <c r="GP1071" s="27"/>
      <c r="GQ1071" s="27"/>
      <c r="GR1071" s="27"/>
      <c r="GS1071" s="27"/>
      <c r="GT1071" s="27"/>
      <c r="GU1071" s="27"/>
      <c r="GV1071" s="27"/>
      <c r="GW1071" s="27"/>
      <c r="GX1071" s="27"/>
      <c r="GY1071" s="27"/>
      <c r="GZ1071" s="27"/>
      <c r="HA1071" s="27"/>
      <c r="HB1071" s="27"/>
      <c r="HC1071" s="27"/>
      <c r="HD1071" s="27"/>
      <c r="HE1071" s="27"/>
      <c r="HF1071" s="27"/>
      <c r="HG1071" s="27"/>
      <c r="HH1071" s="27"/>
      <c r="HI1071" s="27"/>
      <c r="HJ1071" s="27"/>
      <c r="HK1071" s="27"/>
      <c r="HL1071" s="27"/>
      <c r="HM1071" s="27"/>
      <c r="HN1071" s="27"/>
      <c r="HO1071" s="27"/>
      <c r="HP1071" s="27"/>
      <c r="HQ1071" s="27"/>
      <c r="HR1071" s="27"/>
      <c r="HS1071" s="27"/>
      <c r="HT1071" s="27"/>
      <c r="HU1071" s="27"/>
      <c r="HV1071" s="27"/>
      <c r="HW1071" s="27"/>
      <c r="HX1071" s="27"/>
      <c r="HY1071" s="27"/>
      <c r="HZ1071" s="27"/>
      <c r="IA1071" s="27"/>
      <c r="IB1071" s="27"/>
      <c r="IC1071" s="27"/>
      <c r="ID1071" s="27"/>
      <c r="IE1071" s="27"/>
      <c r="IF1071" s="27"/>
      <c r="IG1071" s="27"/>
      <c r="IH1071" s="27"/>
      <c r="II1071" s="27"/>
      <c r="IJ1071" s="27"/>
      <c r="IK1071" s="27"/>
      <c r="IL1071" s="27"/>
      <c r="IM1071" s="27"/>
      <c r="IN1071" s="27"/>
      <c r="IO1071" s="27"/>
      <c r="IP1071" s="27"/>
      <c r="IQ1071" s="27"/>
      <c r="IR1071" s="27"/>
      <c r="IS1071" s="27"/>
      <c r="IT1071" s="27"/>
      <c r="IU1071" s="27"/>
      <c r="IV1071" s="27"/>
    </row>
    <row r="1072" spans="1:256" s="25" customFormat="1" ht="11.25">
      <c r="A1072" s="27"/>
      <c r="B1072" s="27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  <c r="EW1072" s="27"/>
      <c r="EX1072" s="27"/>
      <c r="EY1072" s="27"/>
      <c r="EZ1072" s="27"/>
      <c r="FA1072" s="27"/>
      <c r="FB1072" s="27"/>
      <c r="FC1072" s="27"/>
      <c r="FD1072" s="27"/>
      <c r="FE1072" s="27"/>
      <c r="FF1072" s="27"/>
      <c r="FG1072" s="27"/>
      <c r="FH1072" s="27"/>
      <c r="FI1072" s="27"/>
      <c r="FJ1072" s="27"/>
      <c r="FK1072" s="27"/>
      <c r="FL1072" s="27"/>
      <c r="FM1072" s="27"/>
      <c r="FN1072" s="27"/>
      <c r="FO1072" s="27"/>
      <c r="FP1072" s="27"/>
      <c r="FQ1072" s="27"/>
      <c r="FR1072" s="27"/>
      <c r="FS1072" s="27"/>
      <c r="FT1072" s="27"/>
      <c r="FU1072" s="27"/>
      <c r="FV1072" s="27"/>
      <c r="FW1072" s="27"/>
      <c r="FX1072" s="27"/>
      <c r="FY1072" s="27"/>
      <c r="FZ1072" s="27"/>
      <c r="GA1072" s="27"/>
      <c r="GB1072" s="27"/>
      <c r="GC1072" s="27"/>
      <c r="GD1072" s="27"/>
      <c r="GE1072" s="27"/>
      <c r="GF1072" s="27"/>
      <c r="GG1072" s="27"/>
      <c r="GH1072" s="27"/>
      <c r="GI1072" s="27"/>
      <c r="GJ1072" s="27"/>
      <c r="GK1072" s="27"/>
      <c r="GL1072" s="27"/>
      <c r="GM1072" s="27"/>
      <c r="GN1072" s="27"/>
      <c r="GO1072" s="27"/>
      <c r="GP1072" s="27"/>
      <c r="GQ1072" s="27"/>
      <c r="GR1072" s="27"/>
      <c r="GS1072" s="27"/>
      <c r="GT1072" s="27"/>
      <c r="GU1072" s="27"/>
      <c r="GV1072" s="27"/>
      <c r="GW1072" s="27"/>
      <c r="GX1072" s="27"/>
      <c r="GY1072" s="27"/>
      <c r="GZ1072" s="27"/>
      <c r="HA1072" s="27"/>
      <c r="HB1072" s="27"/>
      <c r="HC1072" s="27"/>
      <c r="HD1072" s="27"/>
      <c r="HE1072" s="27"/>
      <c r="HF1072" s="27"/>
      <c r="HG1072" s="27"/>
      <c r="HH1072" s="27"/>
      <c r="HI1072" s="27"/>
      <c r="HJ1072" s="27"/>
      <c r="HK1072" s="27"/>
      <c r="HL1072" s="27"/>
      <c r="HM1072" s="27"/>
      <c r="HN1072" s="27"/>
      <c r="HO1072" s="27"/>
      <c r="HP1072" s="27"/>
      <c r="HQ1072" s="27"/>
      <c r="HR1072" s="27"/>
      <c r="HS1072" s="27"/>
      <c r="HT1072" s="27"/>
      <c r="HU1072" s="27"/>
      <c r="HV1072" s="27"/>
      <c r="HW1072" s="27"/>
      <c r="HX1072" s="27"/>
      <c r="HY1072" s="27"/>
      <c r="HZ1072" s="27"/>
      <c r="IA1072" s="27"/>
      <c r="IB1072" s="27"/>
      <c r="IC1072" s="27"/>
      <c r="ID1072" s="27"/>
      <c r="IE1072" s="27"/>
      <c r="IF1072" s="27"/>
      <c r="IG1072" s="27"/>
      <c r="IH1072" s="27"/>
      <c r="II1072" s="27"/>
      <c r="IJ1072" s="27"/>
      <c r="IK1072" s="27"/>
      <c r="IL1072" s="27"/>
      <c r="IM1072" s="27"/>
      <c r="IN1072" s="27"/>
      <c r="IO1072" s="27"/>
      <c r="IP1072" s="27"/>
      <c r="IQ1072" s="27"/>
      <c r="IR1072" s="27"/>
      <c r="IS1072" s="27"/>
      <c r="IT1072" s="27"/>
      <c r="IU1072" s="27"/>
      <c r="IV1072" s="27"/>
    </row>
    <row r="1073" spans="1:256" s="25" customFormat="1" ht="11.25">
      <c r="A1073" s="27"/>
      <c r="B1073" s="27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  <c r="EW1073" s="27"/>
      <c r="EX1073" s="27"/>
      <c r="EY1073" s="27"/>
      <c r="EZ1073" s="27"/>
      <c r="FA1073" s="27"/>
      <c r="FB1073" s="27"/>
      <c r="FC1073" s="27"/>
      <c r="FD1073" s="27"/>
      <c r="FE1073" s="27"/>
      <c r="FF1073" s="27"/>
      <c r="FG1073" s="27"/>
      <c r="FH1073" s="27"/>
      <c r="FI1073" s="27"/>
      <c r="FJ1073" s="27"/>
      <c r="FK1073" s="27"/>
      <c r="FL1073" s="27"/>
      <c r="FM1073" s="27"/>
      <c r="FN1073" s="27"/>
      <c r="FO1073" s="27"/>
      <c r="FP1073" s="27"/>
      <c r="FQ1073" s="27"/>
      <c r="FR1073" s="27"/>
      <c r="FS1073" s="27"/>
      <c r="FT1073" s="27"/>
      <c r="FU1073" s="27"/>
      <c r="FV1073" s="27"/>
      <c r="FW1073" s="27"/>
      <c r="FX1073" s="27"/>
      <c r="FY1073" s="27"/>
      <c r="FZ1073" s="27"/>
      <c r="GA1073" s="27"/>
      <c r="GB1073" s="27"/>
      <c r="GC1073" s="27"/>
      <c r="GD1073" s="27"/>
      <c r="GE1073" s="27"/>
      <c r="GF1073" s="27"/>
      <c r="GG1073" s="27"/>
      <c r="GH1073" s="27"/>
      <c r="GI1073" s="27"/>
      <c r="GJ1073" s="27"/>
      <c r="GK1073" s="27"/>
      <c r="GL1073" s="27"/>
      <c r="GM1073" s="27"/>
      <c r="GN1073" s="27"/>
      <c r="GO1073" s="27"/>
      <c r="GP1073" s="27"/>
      <c r="GQ1073" s="27"/>
      <c r="GR1073" s="27"/>
      <c r="GS1073" s="27"/>
      <c r="GT1073" s="27"/>
      <c r="GU1073" s="27"/>
      <c r="GV1073" s="27"/>
      <c r="GW1073" s="27"/>
      <c r="GX1073" s="27"/>
      <c r="GY1073" s="27"/>
      <c r="GZ1073" s="27"/>
      <c r="HA1073" s="27"/>
      <c r="HB1073" s="27"/>
      <c r="HC1073" s="27"/>
      <c r="HD1073" s="27"/>
      <c r="HE1073" s="27"/>
      <c r="HF1073" s="27"/>
      <c r="HG1073" s="27"/>
      <c r="HH1073" s="27"/>
      <c r="HI1073" s="27"/>
      <c r="HJ1073" s="27"/>
      <c r="HK1073" s="27"/>
      <c r="HL1073" s="27"/>
      <c r="HM1073" s="27"/>
      <c r="HN1073" s="27"/>
      <c r="HO1073" s="27"/>
      <c r="HP1073" s="27"/>
      <c r="HQ1073" s="27"/>
      <c r="HR1073" s="27"/>
      <c r="HS1073" s="27"/>
      <c r="HT1073" s="27"/>
      <c r="HU1073" s="27"/>
      <c r="HV1073" s="27"/>
      <c r="HW1073" s="27"/>
      <c r="HX1073" s="27"/>
      <c r="HY1073" s="27"/>
      <c r="HZ1073" s="27"/>
      <c r="IA1073" s="27"/>
      <c r="IB1073" s="27"/>
      <c r="IC1073" s="27"/>
      <c r="ID1073" s="27"/>
      <c r="IE1073" s="27"/>
      <c r="IF1073" s="27"/>
      <c r="IG1073" s="27"/>
      <c r="IH1073" s="27"/>
      <c r="II1073" s="27"/>
      <c r="IJ1073" s="27"/>
      <c r="IK1073" s="27"/>
      <c r="IL1073" s="27"/>
      <c r="IM1073" s="27"/>
      <c r="IN1073" s="27"/>
      <c r="IO1073" s="27"/>
      <c r="IP1073" s="27"/>
      <c r="IQ1073" s="27"/>
      <c r="IR1073" s="27"/>
      <c r="IS1073" s="27"/>
      <c r="IT1073" s="27"/>
      <c r="IU1073" s="27"/>
      <c r="IV1073" s="27"/>
    </row>
    <row r="1074" spans="1:256" s="25" customFormat="1" ht="11.25">
      <c r="A1074" s="27"/>
      <c r="B1074" s="27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  <c r="EW1074" s="27"/>
      <c r="EX1074" s="27"/>
      <c r="EY1074" s="27"/>
      <c r="EZ1074" s="27"/>
      <c r="FA1074" s="27"/>
      <c r="FB1074" s="27"/>
      <c r="FC1074" s="27"/>
      <c r="FD1074" s="27"/>
      <c r="FE1074" s="27"/>
      <c r="FF1074" s="27"/>
      <c r="FG1074" s="27"/>
      <c r="FH1074" s="27"/>
      <c r="FI1074" s="27"/>
      <c r="FJ1074" s="27"/>
      <c r="FK1074" s="27"/>
      <c r="FL1074" s="27"/>
      <c r="FM1074" s="27"/>
      <c r="FN1074" s="27"/>
      <c r="FO1074" s="27"/>
      <c r="FP1074" s="27"/>
      <c r="FQ1074" s="27"/>
      <c r="FR1074" s="27"/>
      <c r="FS1074" s="27"/>
      <c r="FT1074" s="27"/>
      <c r="FU1074" s="27"/>
      <c r="FV1074" s="27"/>
      <c r="FW1074" s="27"/>
      <c r="FX1074" s="27"/>
      <c r="FY1074" s="27"/>
      <c r="FZ1074" s="27"/>
      <c r="GA1074" s="27"/>
      <c r="GB1074" s="27"/>
      <c r="GC1074" s="27"/>
      <c r="GD1074" s="27"/>
      <c r="GE1074" s="27"/>
      <c r="GF1074" s="27"/>
      <c r="GG1074" s="27"/>
      <c r="GH1074" s="27"/>
      <c r="GI1074" s="27"/>
      <c r="GJ1074" s="27"/>
      <c r="GK1074" s="27"/>
      <c r="GL1074" s="27"/>
      <c r="GM1074" s="27"/>
      <c r="GN1074" s="27"/>
      <c r="GO1074" s="27"/>
      <c r="GP1074" s="27"/>
      <c r="GQ1074" s="27"/>
      <c r="GR1074" s="27"/>
      <c r="GS1074" s="27"/>
      <c r="GT1074" s="27"/>
      <c r="GU1074" s="27"/>
      <c r="GV1074" s="27"/>
      <c r="GW1074" s="27"/>
      <c r="GX1074" s="27"/>
      <c r="GY1074" s="27"/>
      <c r="GZ1074" s="27"/>
      <c r="HA1074" s="27"/>
      <c r="HB1074" s="27"/>
      <c r="HC1074" s="27"/>
      <c r="HD1074" s="27"/>
      <c r="HE1074" s="27"/>
      <c r="HF1074" s="27"/>
      <c r="HG1074" s="27"/>
      <c r="HH1074" s="27"/>
      <c r="HI1074" s="27"/>
      <c r="HJ1074" s="27"/>
      <c r="HK1074" s="27"/>
      <c r="HL1074" s="27"/>
      <c r="HM1074" s="27"/>
      <c r="HN1074" s="27"/>
      <c r="HO1074" s="27"/>
      <c r="HP1074" s="27"/>
      <c r="HQ1074" s="27"/>
      <c r="HR1074" s="27"/>
      <c r="HS1074" s="27"/>
      <c r="HT1074" s="27"/>
      <c r="HU1074" s="27"/>
      <c r="HV1074" s="27"/>
      <c r="HW1074" s="27"/>
      <c r="HX1074" s="27"/>
      <c r="HY1074" s="27"/>
      <c r="HZ1074" s="27"/>
      <c r="IA1074" s="27"/>
      <c r="IB1074" s="27"/>
      <c r="IC1074" s="27"/>
      <c r="ID1074" s="27"/>
      <c r="IE1074" s="27"/>
      <c r="IF1074" s="27"/>
      <c r="IG1074" s="27"/>
      <c r="IH1074" s="27"/>
      <c r="II1074" s="27"/>
      <c r="IJ1074" s="27"/>
      <c r="IK1074" s="27"/>
      <c r="IL1074" s="27"/>
      <c r="IM1074" s="27"/>
      <c r="IN1074" s="27"/>
      <c r="IO1074" s="27"/>
      <c r="IP1074" s="27"/>
      <c r="IQ1074" s="27"/>
      <c r="IR1074" s="27"/>
      <c r="IS1074" s="27"/>
      <c r="IT1074" s="27"/>
      <c r="IU1074" s="27"/>
      <c r="IV1074" s="27"/>
    </row>
    <row r="1075" spans="1:256" s="25" customFormat="1" ht="11.25">
      <c r="A1075" s="27"/>
      <c r="B1075" s="27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  <c r="EW1075" s="27"/>
      <c r="EX1075" s="27"/>
      <c r="EY1075" s="27"/>
      <c r="EZ1075" s="27"/>
      <c r="FA1075" s="27"/>
      <c r="FB1075" s="27"/>
      <c r="FC1075" s="27"/>
      <c r="FD1075" s="27"/>
      <c r="FE1075" s="27"/>
      <c r="FF1075" s="27"/>
      <c r="FG1075" s="27"/>
      <c r="FH1075" s="27"/>
      <c r="FI1075" s="27"/>
      <c r="FJ1075" s="27"/>
      <c r="FK1075" s="27"/>
      <c r="FL1075" s="27"/>
      <c r="FM1075" s="27"/>
      <c r="FN1075" s="27"/>
      <c r="FO1075" s="27"/>
      <c r="FP1075" s="27"/>
      <c r="FQ1075" s="27"/>
      <c r="FR1075" s="27"/>
      <c r="FS1075" s="27"/>
      <c r="FT1075" s="27"/>
      <c r="FU1075" s="27"/>
      <c r="FV1075" s="27"/>
      <c r="FW1075" s="27"/>
      <c r="FX1075" s="27"/>
      <c r="FY1075" s="27"/>
      <c r="FZ1075" s="27"/>
      <c r="GA1075" s="27"/>
      <c r="GB1075" s="27"/>
      <c r="GC1075" s="27"/>
      <c r="GD1075" s="27"/>
      <c r="GE1075" s="27"/>
      <c r="GF1075" s="27"/>
      <c r="GG1075" s="27"/>
      <c r="GH1075" s="27"/>
      <c r="GI1075" s="27"/>
      <c r="GJ1075" s="27"/>
      <c r="GK1075" s="27"/>
      <c r="GL1075" s="27"/>
      <c r="GM1075" s="27"/>
      <c r="GN1075" s="27"/>
      <c r="GO1075" s="27"/>
      <c r="GP1075" s="27"/>
      <c r="GQ1075" s="27"/>
      <c r="GR1075" s="27"/>
      <c r="GS1075" s="27"/>
      <c r="GT1075" s="27"/>
      <c r="GU1075" s="27"/>
      <c r="GV1075" s="27"/>
      <c r="GW1075" s="27"/>
      <c r="GX1075" s="27"/>
      <c r="GY1075" s="27"/>
      <c r="GZ1075" s="27"/>
      <c r="HA1075" s="27"/>
      <c r="HB1075" s="27"/>
      <c r="HC1075" s="27"/>
      <c r="HD1075" s="27"/>
      <c r="HE1075" s="27"/>
      <c r="HF1075" s="27"/>
      <c r="HG1075" s="27"/>
      <c r="HH1075" s="27"/>
      <c r="HI1075" s="27"/>
      <c r="HJ1075" s="27"/>
      <c r="HK1075" s="27"/>
      <c r="HL1075" s="27"/>
      <c r="HM1075" s="27"/>
      <c r="HN1075" s="27"/>
      <c r="HO1075" s="27"/>
      <c r="HP1075" s="27"/>
      <c r="HQ1075" s="27"/>
      <c r="HR1075" s="27"/>
      <c r="HS1075" s="27"/>
      <c r="HT1075" s="27"/>
      <c r="HU1075" s="27"/>
      <c r="HV1075" s="27"/>
      <c r="HW1075" s="27"/>
      <c r="HX1075" s="27"/>
      <c r="HY1075" s="27"/>
      <c r="HZ1075" s="27"/>
      <c r="IA1075" s="27"/>
      <c r="IB1075" s="27"/>
      <c r="IC1075" s="27"/>
      <c r="ID1075" s="27"/>
      <c r="IE1075" s="27"/>
      <c r="IF1075" s="27"/>
      <c r="IG1075" s="27"/>
      <c r="IH1075" s="27"/>
      <c r="II1075" s="27"/>
      <c r="IJ1075" s="27"/>
      <c r="IK1075" s="27"/>
      <c r="IL1075" s="27"/>
      <c r="IM1075" s="27"/>
      <c r="IN1075" s="27"/>
      <c r="IO1075" s="27"/>
      <c r="IP1075" s="27"/>
      <c r="IQ1075" s="27"/>
      <c r="IR1075" s="27"/>
      <c r="IS1075" s="27"/>
      <c r="IT1075" s="27"/>
      <c r="IU1075" s="27"/>
      <c r="IV1075" s="27"/>
    </row>
    <row r="1076" spans="1:256" s="25" customFormat="1" ht="11.25">
      <c r="A1076" s="27"/>
      <c r="B1076" s="27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  <c r="EW1076" s="27"/>
      <c r="EX1076" s="27"/>
      <c r="EY1076" s="27"/>
      <c r="EZ1076" s="27"/>
      <c r="FA1076" s="27"/>
      <c r="FB1076" s="27"/>
      <c r="FC1076" s="27"/>
      <c r="FD1076" s="27"/>
      <c r="FE1076" s="27"/>
      <c r="FF1076" s="27"/>
      <c r="FG1076" s="27"/>
      <c r="FH1076" s="27"/>
      <c r="FI1076" s="27"/>
      <c r="FJ1076" s="27"/>
      <c r="FK1076" s="27"/>
      <c r="FL1076" s="27"/>
      <c r="FM1076" s="27"/>
      <c r="FN1076" s="27"/>
      <c r="FO1076" s="27"/>
      <c r="FP1076" s="27"/>
      <c r="FQ1076" s="27"/>
      <c r="FR1076" s="27"/>
      <c r="FS1076" s="27"/>
      <c r="FT1076" s="27"/>
      <c r="FU1076" s="27"/>
      <c r="FV1076" s="27"/>
      <c r="FW1076" s="27"/>
      <c r="FX1076" s="27"/>
      <c r="FY1076" s="27"/>
      <c r="FZ1076" s="27"/>
      <c r="GA1076" s="27"/>
      <c r="GB1076" s="27"/>
      <c r="GC1076" s="27"/>
      <c r="GD1076" s="27"/>
      <c r="GE1076" s="27"/>
      <c r="GF1076" s="27"/>
      <c r="GG1076" s="27"/>
      <c r="GH1076" s="27"/>
      <c r="GI1076" s="27"/>
      <c r="GJ1076" s="27"/>
      <c r="GK1076" s="27"/>
      <c r="GL1076" s="27"/>
      <c r="GM1076" s="27"/>
      <c r="GN1076" s="27"/>
      <c r="GO1076" s="27"/>
      <c r="GP1076" s="27"/>
      <c r="GQ1076" s="27"/>
      <c r="GR1076" s="27"/>
      <c r="GS1076" s="27"/>
      <c r="GT1076" s="27"/>
      <c r="GU1076" s="27"/>
      <c r="GV1076" s="27"/>
      <c r="GW1076" s="27"/>
      <c r="GX1076" s="27"/>
      <c r="GY1076" s="27"/>
      <c r="GZ1076" s="27"/>
      <c r="HA1076" s="27"/>
      <c r="HB1076" s="27"/>
      <c r="HC1076" s="27"/>
      <c r="HD1076" s="27"/>
      <c r="HE1076" s="27"/>
      <c r="HF1076" s="27"/>
      <c r="HG1076" s="27"/>
      <c r="HH1076" s="27"/>
      <c r="HI1076" s="27"/>
      <c r="HJ1076" s="27"/>
      <c r="HK1076" s="27"/>
      <c r="HL1076" s="27"/>
      <c r="HM1076" s="27"/>
      <c r="HN1076" s="27"/>
      <c r="HO1076" s="27"/>
      <c r="HP1076" s="27"/>
      <c r="HQ1076" s="27"/>
      <c r="HR1076" s="27"/>
      <c r="HS1076" s="27"/>
      <c r="HT1076" s="27"/>
      <c r="HU1076" s="27"/>
      <c r="HV1076" s="27"/>
      <c r="HW1076" s="27"/>
      <c r="HX1076" s="27"/>
      <c r="HY1076" s="27"/>
      <c r="HZ1076" s="27"/>
      <c r="IA1076" s="27"/>
      <c r="IB1076" s="27"/>
      <c r="IC1076" s="27"/>
      <c r="ID1076" s="27"/>
      <c r="IE1076" s="27"/>
      <c r="IF1076" s="27"/>
      <c r="IG1076" s="27"/>
      <c r="IH1076" s="27"/>
      <c r="II1076" s="27"/>
      <c r="IJ1076" s="27"/>
      <c r="IK1076" s="27"/>
      <c r="IL1076" s="27"/>
      <c r="IM1076" s="27"/>
      <c r="IN1076" s="27"/>
      <c r="IO1076" s="27"/>
      <c r="IP1076" s="27"/>
      <c r="IQ1076" s="27"/>
      <c r="IR1076" s="27"/>
      <c r="IS1076" s="27"/>
      <c r="IT1076" s="27"/>
      <c r="IU1076" s="27"/>
      <c r="IV1076" s="27"/>
    </row>
    <row r="1077" spans="1:256" s="25" customFormat="1" ht="11.25">
      <c r="A1077" s="27"/>
      <c r="B1077" s="27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  <c r="EW1077" s="27"/>
      <c r="EX1077" s="27"/>
      <c r="EY1077" s="27"/>
      <c r="EZ1077" s="27"/>
      <c r="FA1077" s="27"/>
      <c r="FB1077" s="27"/>
      <c r="FC1077" s="27"/>
      <c r="FD1077" s="27"/>
      <c r="FE1077" s="27"/>
      <c r="FF1077" s="27"/>
      <c r="FG1077" s="27"/>
      <c r="FH1077" s="27"/>
      <c r="FI1077" s="27"/>
      <c r="FJ1077" s="27"/>
      <c r="FK1077" s="27"/>
      <c r="FL1077" s="27"/>
      <c r="FM1077" s="27"/>
      <c r="FN1077" s="27"/>
      <c r="FO1077" s="27"/>
      <c r="FP1077" s="27"/>
      <c r="FQ1077" s="27"/>
      <c r="FR1077" s="27"/>
      <c r="FS1077" s="27"/>
      <c r="FT1077" s="27"/>
      <c r="FU1077" s="27"/>
      <c r="FV1077" s="27"/>
      <c r="FW1077" s="27"/>
      <c r="FX1077" s="27"/>
      <c r="FY1077" s="27"/>
      <c r="FZ1077" s="27"/>
      <c r="GA1077" s="27"/>
      <c r="GB1077" s="27"/>
      <c r="GC1077" s="27"/>
      <c r="GD1077" s="27"/>
      <c r="GE1077" s="27"/>
      <c r="GF1077" s="27"/>
      <c r="GG1077" s="27"/>
      <c r="GH1077" s="27"/>
      <c r="GI1077" s="27"/>
      <c r="GJ1077" s="27"/>
      <c r="GK1077" s="27"/>
      <c r="GL1077" s="27"/>
      <c r="GM1077" s="27"/>
      <c r="GN1077" s="27"/>
      <c r="GO1077" s="27"/>
      <c r="GP1077" s="27"/>
      <c r="GQ1077" s="27"/>
      <c r="GR1077" s="27"/>
      <c r="GS1077" s="27"/>
      <c r="GT1077" s="27"/>
      <c r="GU1077" s="27"/>
      <c r="GV1077" s="27"/>
      <c r="GW1077" s="27"/>
      <c r="GX1077" s="27"/>
      <c r="GY1077" s="27"/>
      <c r="GZ1077" s="27"/>
      <c r="HA1077" s="27"/>
      <c r="HB1077" s="27"/>
      <c r="HC1077" s="27"/>
      <c r="HD1077" s="27"/>
      <c r="HE1077" s="27"/>
      <c r="HF1077" s="27"/>
      <c r="HG1077" s="27"/>
      <c r="HH1077" s="27"/>
      <c r="HI1077" s="27"/>
      <c r="HJ1077" s="27"/>
      <c r="HK1077" s="27"/>
      <c r="HL1077" s="27"/>
      <c r="HM1077" s="27"/>
      <c r="HN1077" s="27"/>
      <c r="HO1077" s="27"/>
      <c r="HP1077" s="27"/>
      <c r="HQ1077" s="27"/>
      <c r="HR1077" s="27"/>
      <c r="HS1077" s="27"/>
      <c r="HT1077" s="27"/>
      <c r="HU1077" s="27"/>
      <c r="HV1077" s="27"/>
      <c r="HW1077" s="27"/>
      <c r="HX1077" s="27"/>
      <c r="HY1077" s="27"/>
      <c r="HZ1077" s="27"/>
      <c r="IA1077" s="27"/>
      <c r="IB1077" s="27"/>
      <c r="IC1077" s="27"/>
      <c r="ID1077" s="27"/>
      <c r="IE1077" s="27"/>
      <c r="IF1077" s="27"/>
      <c r="IG1077" s="27"/>
      <c r="IH1077" s="27"/>
      <c r="II1077" s="27"/>
      <c r="IJ1077" s="27"/>
      <c r="IK1077" s="27"/>
      <c r="IL1077" s="27"/>
      <c r="IM1077" s="27"/>
      <c r="IN1077" s="27"/>
      <c r="IO1077" s="27"/>
      <c r="IP1077" s="27"/>
      <c r="IQ1077" s="27"/>
      <c r="IR1077" s="27"/>
      <c r="IS1077" s="27"/>
      <c r="IT1077" s="27"/>
      <c r="IU1077" s="27"/>
      <c r="IV1077" s="27"/>
    </row>
    <row r="1078" spans="1:256" s="25" customFormat="1" ht="11.25">
      <c r="A1078" s="27"/>
      <c r="B1078" s="27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  <c r="EW1078" s="27"/>
      <c r="EX1078" s="27"/>
      <c r="EY1078" s="27"/>
      <c r="EZ1078" s="27"/>
      <c r="FA1078" s="27"/>
      <c r="FB1078" s="27"/>
      <c r="FC1078" s="27"/>
      <c r="FD1078" s="27"/>
      <c r="FE1078" s="27"/>
      <c r="FF1078" s="27"/>
      <c r="FG1078" s="27"/>
      <c r="FH1078" s="27"/>
      <c r="FI1078" s="27"/>
      <c r="FJ1078" s="27"/>
      <c r="FK1078" s="27"/>
      <c r="FL1078" s="27"/>
      <c r="FM1078" s="27"/>
      <c r="FN1078" s="27"/>
      <c r="FO1078" s="27"/>
      <c r="FP1078" s="27"/>
      <c r="FQ1078" s="27"/>
      <c r="FR1078" s="27"/>
      <c r="FS1078" s="27"/>
      <c r="FT1078" s="27"/>
      <c r="FU1078" s="27"/>
      <c r="FV1078" s="27"/>
      <c r="FW1078" s="27"/>
      <c r="FX1078" s="27"/>
      <c r="FY1078" s="27"/>
      <c r="FZ1078" s="27"/>
      <c r="GA1078" s="27"/>
      <c r="GB1078" s="27"/>
      <c r="GC1078" s="27"/>
      <c r="GD1078" s="27"/>
      <c r="GE1078" s="27"/>
      <c r="GF1078" s="27"/>
      <c r="GG1078" s="27"/>
      <c r="GH1078" s="27"/>
      <c r="GI1078" s="27"/>
      <c r="GJ1078" s="27"/>
      <c r="GK1078" s="27"/>
      <c r="GL1078" s="27"/>
      <c r="GM1078" s="27"/>
      <c r="GN1078" s="27"/>
      <c r="GO1078" s="27"/>
      <c r="GP1078" s="27"/>
      <c r="GQ1078" s="27"/>
      <c r="GR1078" s="27"/>
      <c r="GS1078" s="27"/>
      <c r="GT1078" s="27"/>
      <c r="GU1078" s="27"/>
      <c r="GV1078" s="27"/>
      <c r="GW1078" s="27"/>
      <c r="GX1078" s="27"/>
      <c r="GY1078" s="27"/>
      <c r="GZ1078" s="27"/>
      <c r="HA1078" s="27"/>
      <c r="HB1078" s="27"/>
      <c r="HC1078" s="27"/>
      <c r="HD1078" s="27"/>
      <c r="HE1078" s="27"/>
      <c r="HF1078" s="27"/>
      <c r="HG1078" s="27"/>
      <c r="HH1078" s="27"/>
      <c r="HI1078" s="27"/>
      <c r="HJ1078" s="27"/>
      <c r="HK1078" s="27"/>
      <c r="HL1078" s="27"/>
      <c r="HM1078" s="27"/>
      <c r="HN1078" s="27"/>
      <c r="HO1078" s="27"/>
      <c r="HP1078" s="27"/>
      <c r="HQ1078" s="27"/>
      <c r="HR1078" s="27"/>
      <c r="HS1078" s="27"/>
      <c r="HT1078" s="27"/>
      <c r="HU1078" s="27"/>
      <c r="HV1078" s="27"/>
      <c r="HW1078" s="27"/>
      <c r="HX1078" s="27"/>
      <c r="HY1078" s="27"/>
      <c r="HZ1078" s="27"/>
      <c r="IA1078" s="27"/>
      <c r="IB1078" s="27"/>
      <c r="IC1078" s="27"/>
      <c r="ID1078" s="27"/>
      <c r="IE1078" s="27"/>
      <c r="IF1078" s="27"/>
      <c r="IG1078" s="27"/>
      <c r="IH1078" s="27"/>
      <c r="II1078" s="27"/>
      <c r="IJ1078" s="27"/>
      <c r="IK1078" s="27"/>
      <c r="IL1078" s="27"/>
      <c r="IM1078" s="27"/>
      <c r="IN1078" s="27"/>
      <c r="IO1078" s="27"/>
      <c r="IP1078" s="27"/>
      <c r="IQ1078" s="27"/>
      <c r="IR1078" s="27"/>
      <c r="IS1078" s="27"/>
      <c r="IT1078" s="27"/>
      <c r="IU1078" s="27"/>
      <c r="IV1078" s="27"/>
    </row>
    <row r="1079" spans="1:256" s="25" customFormat="1" ht="11.25">
      <c r="A1079" s="27"/>
      <c r="B1079" s="27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  <c r="EW1079" s="27"/>
      <c r="EX1079" s="27"/>
      <c r="EY1079" s="27"/>
      <c r="EZ1079" s="27"/>
      <c r="FA1079" s="27"/>
      <c r="FB1079" s="27"/>
      <c r="FC1079" s="27"/>
      <c r="FD1079" s="27"/>
      <c r="FE1079" s="27"/>
      <c r="FF1079" s="27"/>
      <c r="FG1079" s="27"/>
      <c r="FH1079" s="27"/>
      <c r="FI1079" s="27"/>
      <c r="FJ1079" s="27"/>
      <c r="FK1079" s="27"/>
      <c r="FL1079" s="27"/>
      <c r="FM1079" s="27"/>
      <c r="FN1079" s="27"/>
      <c r="FO1079" s="27"/>
      <c r="FP1079" s="27"/>
      <c r="FQ1079" s="27"/>
      <c r="FR1079" s="27"/>
      <c r="FS1079" s="27"/>
      <c r="FT1079" s="27"/>
      <c r="FU1079" s="27"/>
      <c r="FV1079" s="27"/>
      <c r="FW1079" s="27"/>
      <c r="FX1079" s="27"/>
      <c r="FY1079" s="27"/>
      <c r="FZ1079" s="27"/>
      <c r="GA1079" s="27"/>
      <c r="GB1079" s="27"/>
      <c r="GC1079" s="27"/>
      <c r="GD1079" s="27"/>
      <c r="GE1079" s="27"/>
      <c r="GF1079" s="27"/>
      <c r="GG1079" s="27"/>
      <c r="GH1079" s="27"/>
      <c r="GI1079" s="27"/>
      <c r="GJ1079" s="27"/>
      <c r="GK1079" s="27"/>
      <c r="GL1079" s="27"/>
      <c r="GM1079" s="27"/>
      <c r="GN1079" s="27"/>
      <c r="GO1079" s="27"/>
      <c r="GP1079" s="27"/>
      <c r="GQ1079" s="27"/>
      <c r="GR1079" s="27"/>
      <c r="GS1079" s="27"/>
      <c r="GT1079" s="27"/>
      <c r="GU1079" s="27"/>
      <c r="GV1079" s="27"/>
      <c r="GW1079" s="27"/>
      <c r="GX1079" s="27"/>
      <c r="GY1079" s="27"/>
      <c r="GZ1079" s="27"/>
      <c r="HA1079" s="27"/>
      <c r="HB1079" s="27"/>
      <c r="HC1079" s="27"/>
      <c r="HD1079" s="27"/>
      <c r="HE1079" s="27"/>
      <c r="HF1079" s="27"/>
      <c r="HG1079" s="27"/>
      <c r="HH1079" s="27"/>
      <c r="HI1079" s="27"/>
      <c r="HJ1079" s="27"/>
      <c r="HK1079" s="27"/>
      <c r="HL1079" s="27"/>
      <c r="HM1079" s="27"/>
      <c r="HN1079" s="27"/>
      <c r="HO1079" s="27"/>
      <c r="HP1079" s="27"/>
      <c r="HQ1079" s="27"/>
      <c r="HR1079" s="27"/>
      <c r="HS1079" s="27"/>
      <c r="HT1079" s="27"/>
      <c r="HU1079" s="27"/>
      <c r="HV1079" s="27"/>
      <c r="HW1079" s="27"/>
      <c r="HX1079" s="27"/>
      <c r="HY1079" s="27"/>
      <c r="HZ1079" s="27"/>
      <c r="IA1079" s="27"/>
      <c r="IB1079" s="27"/>
      <c r="IC1079" s="27"/>
      <c r="ID1079" s="27"/>
      <c r="IE1079" s="27"/>
      <c r="IF1079" s="27"/>
      <c r="IG1079" s="27"/>
      <c r="IH1079" s="27"/>
      <c r="II1079" s="27"/>
      <c r="IJ1079" s="27"/>
      <c r="IK1079" s="27"/>
      <c r="IL1079" s="27"/>
      <c r="IM1079" s="27"/>
      <c r="IN1079" s="27"/>
      <c r="IO1079" s="27"/>
      <c r="IP1079" s="27"/>
      <c r="IQ1079" s="27"/>
      <c r="IR1079" s="27"/>
      <c r="IS1079" s="27"/>
      <c r="IT1079" s="27"/>
      <c r="IU1079" s="27"/>
      <c r="IV1079" s="27"/>
    </row>
    <row r="1080" spans="1:256" s="25" customFormat="1" ht="11.25">
      <c r="A1080" s="27"/>
      <c r="B1080" s="27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  <c r="EW1080" s="27"/>
      <c r="EX1080" s="27"/>
      <c r="EY1080" s="27"/>
      <c r="EZ1080" s="27"/>
      <c r="FA1080" s="27"/>
      <c r="FB1080" s="27"/>
      <c r="FC1080" s="27"/>
      <c r="FD1080" s="27"/>
      <c r="FE1080" s="27"/>
      <c r="FF1080" s="27"/>
      <c r="FG1080" s="27"/>
      <c r="FH1080" s="27"/>
      <c r="FI1080" s="27"/>
      <c r="FJ1080" s="27"/>
      <c r="FK1080" s="27"/>
      <c r="FL1080" s="27"/>
      <c r="FM1080" s="27"/>
      <c r="FN1080" s="27"/>
      <c r="FO1080" s="27"/>
      <c r="FP1080" s="27"/>
      <c r="FQ1080" s="27"/>
      <c r="FR1080" s="27"/>
      <c r="FS1080" s="27"/>
      <c r="FT1080" s="27"/>
      <c r="FU1080" s="27"/>
      <c r="FV1080" s="27"/>
      <c r="FW1080" s="27"/>
      <c r="FX1080" s="27"/>
      <c r="FY1080" s="27"/>
      <c r="FZ1080" s="27"/>
      <c r="GA1080" s="27"/>
      <c r="GB1080" s="27"/>
      <c r="GC1080" s="27"/>
      <c r="GD1080" s="27"/>
      <c r="GE1080" s="27"/>
      <c r="GF1080" s="27"/>
      <c r="GG1080" s="27"/>
      <c r="GH1080" s="27"/>
      <c r="GI1080" s="27"/>
      <c r="GJ1080" s="27"/>
      <c r="GK1080" s="27"/>
      <c r="GL1080" s="27"/>
      <c r="GM1080" s="27"/>
      <c r="GN1080" s="27"/>
      <c r="GO1080" s="27"/>
      <c r="GP1080" s="27"/>
      <c r="GQ1080" s="27"/>
      <c r="GR1080" s="27"/>
      <c r="GS1080" s="27"/>
      <c r="GT1080" s="27"/>
      <c r="GU1080" s="27"/>
      <c r="GV1080" s="27"/>
      <c r="GW1080" s="27"/>
      <c r="GX1080" s="27"/>
      <c r="GY1080" s="27"/>
      <c r="GZ1080" s="27"/>
      <c r="HA1080" s="27"/>
      <c r="HB1080" s="27"/>
      <c r="HC1080" s="27"/>
      <c r="HD1080" s="27"/>
      <c r="HE1080" s="27"/>
      <c r="HF1080" s="27"/>
      <c r="HG1080" s="27"/>
      <c r="HH1080" s="27"/>
      <c r="HI1080" s="27"/>
      <c r="HJ1080" s="27"/>
      <c r="HK1080" s="27"/>
      <c r="HL1080" s="27"/>
      <c r="HM1080" s="27"/>
      <c r="HN1080" s="27"/>
      <c r="HO1080" s="27"/>
      <c r="HP1080" s="27"/>
      <c r="HQ1080" s="27"/>
      <c r="HR1080" s="27"/>
      <c r="HS1080" s="27"/>
      <c r="HT1080" s="27"/>
      <c r="HU1080" s="27"/>
      <c r="HV1080" s="27"/>
      <c r="HW1080" s="27"/>
      <c r="HX1080" s="27"/>
      <c r="HY1080" s="27"/>
      <c r="HZ1080" s="27"/>
      <c r="IA1080" s="27"/>
      <c r="IB1080" s="27"/>
      <c r="IC1080" s="27"/>
      <c r="ID1080" s="27"/>
      <c r="IE1080" s="27"/>
      <c r="IF1080" s="27"/>
      <c r="IG1080" s="27"/>
      <c r="IH1080" s="27"/>
      <c r="II1080" s="27"/>
      <c r="IJ1080" s="27"/>
      <c r="IK1080" s="27"/>
      <c r="IL1080" s="27"/>
      <c r="IM1080" s="27"/>
      <c r="IN1080" s="27"/>
      <c r="IO1080" s="27"/>
      <c r="IP1080" s="27"/>
      <c r="IQ1080" s="27"/>
      <c r="IR1080" s="27"/>
      <c r="IS1080" s="27"/>
      <c r="IT1080" s="27"/>
      <c r="IU1080" s="27"/>
      <c r="IV1080" s="27"/>
    </row>
    <row r="1081" spans="1:256" s="25" customFormat="1" ht="11.25">
      <c r="A1081" s="27"/>
      <c r="B1081" s="27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27"/>
      <c r="FB1081" s="27"/>
      <c r="FC1081" s="27"/>
      <c r="FD1081" s="27"/>
      <c r="FE1081" s="27"/>
      <c r="FF1081" s="27"/>
      <c r="FG1081" s="27"/>
      <c r="FH1081" s="27"/>
      <c r="FI1081" s="27"/>
      <c r="FJ1081" s="27"/>
      <c r="FK1081" s="27"/>
      <c r="FL1081" s="27"/>
      <c r="FM1081" s="27"/>
      <c r="FN1081" s="27"/>
      <c r="FO1081" s="27"/>
      <c r="FP1081" s="27"/>
      <c r="FQ1081" s="27"/>
      <c r="FR1081" s="27"/>
      <c r="FS1081" s="27"/>
      <c r="FT1081" s="27"/>
      <c r="FU1081" s="27"/>
      <c r="FV1081" s="27"/>
      <c r="FW1081" s="27"/>
      <c r="FX1081" s="27"/>
      <c r="FY1081" s="27"/>
      <c r="FZ1081" s="27"/>
      <c r="GA1081" s="27"/>
      <c r="GB1081" s="27"/>
      <c r="GC1081" s="27"/>
      <c r="GD1081" s="27"/>
      <c r="GE1081" s="27"/>
      <c r="GF1081" s="27"/>
      <c r="GG1081" s="27"/>
      <c r="GH1081" s="27"/>
      <c r="GI1081" s="27"/>
      <c r="GJ1081" s="27"/>
      <c r="GK1081" s="27"/>
      <c r="GL1081" s="27"/>
      <c r="GM1081" s="27"/>
      <c r="GN1081" s="27"/>
      <c r="GO1081" s="27"/>
      <c r="GP1081" s="27"/>
      <c r="GQ1081" s="27"/>
      <c r="GR1081" s="27"/>
      <c r="GS1081" s="27"/>
      <c r="GT1081" s="27"/>
      <c r="GU1081" s="27"/>
      <c r="GV1081" s="27"/>
      <c r="GW1081" s="27"/>
      <c r="GX1081" s="27"/>
      <c r="GY1081" s="27"/>
      <c r="GZ1081" s="27"/>
      <c r="HA1081" s="27"/>
      <c r="HB1081" s="27"/>
      <c r="HC1081" s="27"/>
      <c r="HD1081" s="27"/>
      <c r="HE1081" s="27"/>
      <c r="HF1081" s="27"/>
      <c r="HG1081" s="27"/>
      <c r="HH1081" s="27"/>
      <c r="HI1081" s="27"/>
      <c r="HJ1081" s="27"/>
      <c r="HK1081" s="27"/>
      <c r="HL1081" s="27"/>
      <c r="HM1081" s="27"/>
      <c r="HN1081" s="27"/>
      <c r="HO1081" s="27"/>
      <c r="HP1081" s="27"/>
      <c r="HQ1081" s="27"/>
      <c r="HR1081" s="27"/>
      <c r="HS1081" s="27"/>
      <c r="HT1081" s="27"/>
      <c r="HU1081" s="27"/>
      <c r="HV1081" s="27"/>
      <c r="HW1081" s="27"/>
      <c r="HX1081" s="27"/>
      <c r="HY1081" s="27"/>
      <c r="HZ1081" s="27"/>
      <c r="IA1081" s="27"/>
      <c r="IB1081" s="27"/>
      <c r="IC1081" s="27"/>
      <c r="ID1081" s="27"/>
      <c r="IE1081" s="27"/>
      <c r="IF1081" s="27"/>
      <c r="IG1081" s="27"/>
      <c r="IH1081" s="27"/>
      <c r="II1081" s="27"/>
      <c r="IJ1081" s="27"/>
      <c r="IK1081" s="27"/>
      <c r="IL1081" s="27"/>
      <c r="IM1081" s="27"/>
      <c r="IN1081" s="27"/>
      <c r="IO1081" s="27"/>
      <c r="IP1081" s="27"/>
      <c r="IQ1081" s="27"/>
      <c r="IR1081" s="27"/>
      <c r="IS1081" s="27"/>
      <c r="IT1081" s="27"/>
      <c r="IU1081" s="27"/>
      <c r="IV1081" s="27"/>
    </row>
    <row r="1082" spans="1:256" s="25" customFormat="1" ht="11.25">
      <c r="A1082" s="27"/>
      <c r="B1082" s="27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  <c r="EW1082" s="27"/>
      <c r="EX1082" s="27"/>
      <c r="EY1082" s="27"/>
      <c r="EZ1082" s="27"/>
      <c r="FA1082" s="27"/>
      <c r="FB1082" s="27"/>
      <c r="FC1082" s="27"/>
      <c r="FD1082" s="27"/>
      <c r="FE1082" s="27"/>
      <c r="FF1082" s="27"/>
      <c r="FG1082" s="27"/>
      <c r="FH1082" s="27"/>
      <c r="FI1082" s="27"/>
      <c r="FJ1082" s="27"/>
      <c r="FK1082" s="27"/>
      <c r="FL1082" s="27"/>
      <c r="FM1082" s="27"/>
      <c r="FN1082" s="27"/>
      <c r="FO1082" s="27"/>
      <c r="FP1082" s="27"/>
      <c r="FQ1082" s="27"/>
      <c r="FR1082" s="27"/>
      <c r="FS1082" s="27"/>
      <c r="FT1082" s="27"/>
      <c r="FU1082" s="27"/>
      <c r="FV1082" s="27"/>
      <c r="FW1082" s="27"/>
      <c r="FX1082" s="27"/>
      <c r="FY1082" s="27"/>
      <c r="FZ1082" s="27"/>
      <c r="GA1082" s="27"/>
      <c r="GB1082" s="27"/>
      <c r="GC1082" s="27"/>
      <c r="GD1082" s="27"/>
      <c r="GE1082" s="27"/>
      <c r="GF1082" s="27"/>
      <c r="GG1082" s="27"/>
      <c r="GH1082" s="27"/>
      <c r="GI1082" s="27"/>
      <c r="GJ1082" s="27"/>
      <c r="GK1082" s="27"/>
      <c r="GL1082" s="27"/>
      <c r="GM1082" s="27"/>
      <c r="GN1082" s="27"/>
      <c r="GO1082" s="27"/>
      <c r="GP1082" s="27"/>
      <c r="GQ1082" s="27"/>
      <c r="GR1082" s="27"/>
      <c r="GS1082" s="27"/>
      <c r="GT1082" s="27"/>
      <c r="GU1082" s="27"/>
      <c r="GV1082" s="27"/>
      <c r="GW1082" s="27"/>
      <c r="GX1082" s="27"/>
      <c r="GY1082" s="27"/>
      <c r="GZ1082" s="27"/>
      <c r="HA1082" s="27"/>
      <c r="HB1082" s="27"/>
      <c r="HC1082" s="27"/>
      <c r="HD1082" s="27"/>
      <c r="HE1082" s="27"/>
      <c r="HF1082" s="27"/>
      <c r="HG1082" s="27"/>
      <c r="HH1082" s="27"/>
      <c r="HI1082" s="27"/>
      <c r="HJ1082" s="27"/>
      <c r="HK1082" s="27"/>
      <c r="HL1082" s="27"/>
      <c r="HM1082" s="27"/>
      <c r="HN1082" s="27"/>
      <c r="HO1082" s="27"/>
      <c r="HP1082" s="27"/>
      <c r="HQ1082" s="27"/>
      <c r="HR1082" s="27"/>
      <c r="HS1082" s="27"/>
      <c r="HT1082" s="27"/>
      <c r="HU1082" s="27"/>
      <c r="HV1082" s="27"/>
      <c r="HW1082" s="27"/>
      <c r="HX1082" s="27"/>
      <c r="HY1082" s="27"/>
      <c r="HZ1082" s="27"/>
      <c r="IA1082" s="27"/>
      <c r="IB1082" s="27"/>
      <c r="IC1082" s="27"/>
      <c r="ID1082" s="27"/>
      <c r="IE1082" s="27"/>
      <c r="IF1082" s="27"/>
      <c r="IG1082" s="27"/>
      <c r="IH1082" s="27"/>
      <c r="II1082" s="27"/>
      <c r="IJ1082" s="27"/>
      <c r="IK1082" s="27"/>
      <c r="IL1082" s="27"/>
      <c r="IM1082" s="27"/>
      <c r="IN1082" s="27"/>
      <c r="IO1082" s="27"/>
      <c r="IP1082" s="27"/>
      <c r="IQ1082" s="27"/>
      <c r="IR1082" s="27"/>
      <c r="IS1082" s="27"/>
      <c r="IT1082" s="27"/>
      <c r="IU1082" s="27"/>
      <c r="IV1082" s="27"/>
    </row>
    <row r="1083" spans="1:256" s="25" customFormat="1" ht="11.25">
      <c r="A1083" s="27"/>
      <c r="B1083" s="27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  <c r="EW1083" s="27"/>
      <c r="EX1083" s="27"/>
      <c r="EY1083" s="27"/>
      <c r="EZ1083" s="27"/>
      <c r="FA1083" s="27"/>
      <c r="FB1083" s="27"/>
      <c r="FC1083" s="27"/>
      <c r="FD1083" s="27"/>
      <c r="FE1083" s="27"/>
      <c r="FF1083" s="27"/>
      <c r="FG1083" s="27"/>
      <c r="FH1083" s="27"/>
      <c r="FI1083" s="27"/>
      <c r="FJ1083" s="27"/>
      <c r="FK1083" s="27"/>
      <c r="FL1083" s="27"/>
      <c r="FM1083" s="27"/>
      <c r="FN1083" s="27"/>
      <c r="FO1083" s="27"/>
      <c r="FP1083" s="27"/>
      <c r="FQ1083" s="27"/>
      <c r="FR1083" s="27"/>
      <c r="FS1083" s="27"/>
      <c r="FT1083" s="27"/>
      <c r="FU1083" s="27"/>
      <c r="FV1083" s="27"/>
      <c r="FW1083" s="27"/>
      <c r="FX1083" s="27"/>
      <c r="FY1083" s="27"/>
      <c r="FZ1083" s="27"/>
      <c r="GA1083" s="27"/>
      <c r="GB1083" s="27"/>
      <c r="GC1083" s="27"/>
      <c r="GD1083" s="27"/>
      <c r="GE1083" s="27"/>
      <c r="GF1083" s="27"/>
      <c r="GG1083" s="27"/>
      <c r="GH1083" s="27"/>
      <c r="GI1083" s="27"/>
      <c r="GJ1083" s="27"/>
      <c r="GK1083" s="27"/>
      <c r="GL1083" s="27"/>
      <c r="GM1083" s="27"/>
      <c r="GN1083" s="27"/>
      <c r="GO1083" s="27"/>
      <c r="GP1083" s="27"/>
      <c r="GQ1083" s="27"/>
      <c r="GR1083" s="27"/>
      <c r="GS1083" s="27"/>
      <c r="GT1083" s="27"/>
      <c r="GU1083" s="27"/>
      <c r="GV1083" s="27"/>
      <c r="GW1083" s="27"/>
      <c r="GX1083" s="27"/>
      <c r="GY1083" s="27"/>
      <c r="GZ1083" s="27"/>
      <c r="HA1083" s="27"/>
      <c r="HB1083" s="27"/>
      <c r="HC1083" s="27"/>
      <c r="HD1083" s="27"/>
      <c r="HE1083" s="27"/>
      <c r="HF1083" s="27"/>
      <c r="HG1083" s="27"/>
      <c r="HH1083" s="27"/>
      <c r="HI1083" s="27"/>
      <c r="HJ1083" s="27"/>
      <c r="HK1083" s="27"/>
      <c r="HL1083" s="27"/>
      <c r="HM1083" s="27"/>
      <c r="HN1083" s="27"/>
      <c r="HO1083" s="27"/>
      <c r="HP1083" s="27"/>
      <c r="HQ1083" s="27"/>
      <c r="HR1083" s="27"/>
      <c r="HS1083" s="27"/>
      <c r="HT1083" s="27"/>
      <c r="HU1083" s="27"/>
      <c r="HV1083" s="27"/>
      <c r="HW1083" s="27"/>
      <c r="HX1083" s="27"/>
      <c r="HY1083" s="27"/>
      <c r="HZ1083" s="27"/>
      <c r="IA1083" s="27"/>
      <c r="IB1083" s="27"/>
      <c r="IC1083" s="27"/>
      <c r="ID1083" s="27"/>
      <c r="IE1083" s="27"/>
      <c r="IF1083" s="27"/>
      <c r="IG1083" s="27"/>
      <c r="IH1083" s="27"/>
      <c r="II1083" s="27"/>
      <c r="IJ1083" s="27"/>
      <c r="IK1083" s="27"/>
      <c r="IL1083" s="27"/>
      <c r="IM1083" s="27"/>
      <c r="IN1083" s="27"/>
      <c r="IO1083" s="27"/>
      <c r="IP1083" s="27"/>
      <c r="IQ1083" s="27"/>
      <c r="IR1083" s="27"/>
      <c r="IS1083" s="27"/>
      <c r="IT1083" s="27"/>
      <c r="IU1083" s="27"/>
      <c r="IV1083" s="27"/>
    </row>
    <row r="1084" spans="1:256" s="25" customFormat="1" ht="11.25">
      <c r="A1084" s="27"/>
      <c r="B1084" s="27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27"/>
      <c r="FB1084" s="27"/>
      <c r="FC1084" s="27"/>
      <c r="FD1084" s="27"/>
      <c r="FE1084" s="27"/>
      <c r="FF1084" s="27"/>
      <c r="FG1084" s="27"/>
      <c r="FH1084" s="27"/>
      <c r="FI1084" s="27"/>
      <c r="FJ1084" s="27"/>
      <c r="FK1084" s="27"/>
      <c r="FL1084" s="27"/>
      <c r="FM1084" s="27"/>
      <c r="FN1084" s="27"/>
      <c r="FO1084" s="27"/>
      <c r="FP1084" s="27"/>
      <c r="FQ1084" s="27"/>
      <c r="FR1084" s="27"/>
      <c r="FS1084" s="27"/>
      <c r="FT1084" s="27"/>
      <c r="FU1084" s="27"/>
      <c r="FV1084" s="27"/>
      <c r="FW1084" s="27"/>
      <c r="FX1084" s="27"/>
      <c r="FY1084" s="27"/>
      <c r="FZ1084" s="27"/>
      <c r="GA1084" s="27"/>
      <c r="GB1084" s="27"/>
      <c r="GC1084" s="27"/>
      <c r="GD1084" s="27"/>
      <c r="GE1084" s="27"/>
      <c r="GF1084" s="27"/>
      <c r="GG1084" s="27"/>
      <c r="GH1084" s="27"/>
      <c r="GI1084" s="27"/>
      <c r="GJ1084" s="27"/>
      <c r="GK1084" s="27"/>
      <c r="GL1084" s="27"/>
      <c r="GM1084" s="27"/>
      <c r="GN1084" s="27"/>
      <c r="GO1084" s="27"/>
      <c r="GP1084" s="27"/>
      <c r="GQ1084" s="27"/>
      <c r="GR1084" s="27"/>
      <c r="GS1084" s="27"/>
      <c r="GT1084" s="27"/>
      <c r="GU1084" s="27"/>
      <c r="GV1084" s="27"/>
      <c r="GW1084" s="27"/>
      <c r="GX1084" s="27"/>
      <c r="GY1084" s="27"/>
      <c r="GZ1084" s="27"/>
      <c r="HA1084" s="27"/>
      <c r="HB1084" s="27"/>
      <c r="HC1084" s="27"/>
      <c r="HD1084" s="27"/>
      <c r="HE1084" s="27"/>
      <c r="HF1084" s="27"/>
      <c r="HG1084" s="27"/>
      <c r="HH1084" s="27"/>
      <c r="HI1084" s="27"/>
      <c r="HJ1084" s="27"/>
      <c r="HK1084" s="27"/>
      <c r="HL1084" s="27"/>
      <c r="HM1084" s="27"/>
      <c r="HN1084" s="27"/>
      <c r="HO1084" s="27"/>
      <c r="HP1084" s="27"/>
      <c r="HQ1084" s="27"/>
      <c r="HR1084" s="27"/>
      <c r="HS1084" s="27"/>
      <c r="HT1084" s="27"/>
      <c r="HU1084" s="27"/>
      <c r="HV1084" s="27"/>
      <c r="HW1084" s="27"/>
      <c r="HX1084" s="27"/>
      <c r="HY1084" s="27"/>
      <c r="HZ1084" s="27"/>
      <c r="IA1084" s="27"/>
      <c r="IB1084" s="27"/>
      <c r="IC1084" s="27"/>
      <c r="ID1084" s="27"/>
      <c r="IE1084" s="27"/>
      <c r="IF1084" s="27"/>
      <c r="IG1084" s="27"/>
      <c r="IH1084" s="27"/>
      <c r="II1084" s="27"/>
      <c r="IJ1084" s="27"/>
      <c r="IK1084" s="27"/>
      <c r="IL1084" s="27"/>
      <c r="IM1084" s="27"/>
      <c r="IN1084" s="27"/>
      <c r="IO1084" s="27"/>
      <c r="IP1084" s="27"/>
      <c r="IQ1084" s="27"/>
      <c r="IR1084" s="27"/>
      <c r="IS1084" s="27"/>
      <c r="IT1084" s="27"/>
      <c r="IU1084" s="27"/>
      <c r="IV1084" s="27"/>
    </row>
    <row r="1085" spans="1:256" s="25" customFormat="1" ht="11.25">
      <c r="A1085" s="27"/>
      <c r="B1085" s="27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  <c r="EW1085" s="27"/>
      <c r="EX1085" s="27"/>
      <c r="EY1085" s="27"/>
      <c r="EZ1085" s="27"/>
      <c r="FA1085" s="27"/>
      <c r="FB1085" s="27"/>
      <c r="FC1085" s="27"/>
      <c r="FD1085" s="27"/>
      <c r="FE1085" s="27"/>
      <c r="FF1085" s="27"/>
      <c r="FG1085" s="27"/>
      <c r="FH1085" s="27"/>
      <c r="FI1085" s="27"/>
      <c r="FJ1085" s="27"/>
      <c r="FK1085" s="27"/>
      <c r="FL1085" s="27"/>
      <c r="FM1085" s="27"/>
      <c r="FN1085" s="27"/>
      <c r="FO1085" s="27"/>
      <c r="FP1085" s="27"/>
      <c r="FQ1085" s="27"/>
      <c r="FR1085" s="27"/>
      <c r="FS1085" s="27"/>
      <c r="FT1085" s="27"/>
      <c r="FU1085" s="27"/>
      <c r="FV1085" s="27"/>
      <c r="FW1085" s="27"/>
      <c r="FX1085" s="27"/>
      <c r="FY1085" s="27"/>
      <c r="FZ1085" s="27"/>
      <c r="GA1085" s="27"/>
      <c r="GB1085" s="27"/>
      <c r="GC1085" s="27"/>
      <c r="GD1085" s="27"/>
      <c r="GE1085" s="27"/>
      <c r="GF1085" s="27"/>
      <c r="GG1085" s="27"/>
      <c r="GH1085" s="27"/>
      <c r="GI1085" s="27"/>
      <c r="GJ1085" s="27"/>
      <c r="GK1085" s="27"/>
      <c r="GL1085" s="27"/>
      <c r="GM1085" s="27"/>
      <c r="GN1085" s="27"/>
      <c r="GO1085" s="27"/>
      <c r="GP1085" s="27"/>
      <c r="GQ1085" s="27"/>
      <c r="GR1085" s="27"/>
      <c r="GS1085" s="27"/>
      <c r="GT1085" s="27"/>
      <c r="GU1085" s="27"/>
      <c r="GV1085" s="27"/>
      <c r="GW1085" s="27"/>
      <c r="GX1085" s="27"/>
      <c r="GY1085" s="27"/>
      <c r="GZ1085" s="27"/>
      <c r="HA1085" s="27"/>
      <c r="HB1085" s="27"/>
      <c r="HC1085" s="27"/>
      <c r="HD1085" s="27"/>
      <c r="HE1085" s="27"/>
      <c r="HF1085" s="27"/>
      <c r="HG1085" s="27"/>
      <c r="HH1085" s="27"/>
      <c r="HI1085" s="27"/>
      <c r="HJ1085" s="27"/>
      <c r="HK1085" s="27"/>
      <c r="HL1085" s="27"/>
      <c r="HM1085" s="27"/>
      <c r="HN1085" s="27"/>
      <c r="HO1085" s="27"/>
      <c r="HP1085" s="27"/>
      <c r="HQ1085" s="27"/>
      <c r="HR1085" s="27"/>
      <c r="HS1085" s="27"/>
      <c r="HT1085" s="27"/>
      <c r="HU1085" s="27"/>
      <c r="HV1085" s="27"/>
      <c r="HW1085" s="27"/>
      <c r="HX1085" s="27"/>
      <c r="HY1085" s="27"/>
      <c r="HZ1085" s="27"/>
      <c r="IA1085" s="27"/>
      <c r="IB1085" s="27"/>
      <c r="IC1085" s="27"/>
      <c r="ID1085" s="27"/>
      <c r="IE1085" s="27"/>
      <c r="IF1085" s="27"/>
      <c r="IG1085" s="27"/>
      <c r="IH1085" s="27"/>
      <c r="II1085" s="27"/>
      <c r="IJ1085" s="27"/>
      <c r="IK1085" s="27"/>
      <c r="IL1085" s="27"/>
      <c r="IM1085" s="27"/>
      <c r="IN1085" s="27"/>
      <c r="IO1085" s="27"/>
      <c r="IP1085" s="27"/>
      <c r="IQ1085" s="27"/>
      <c r="IR1085" s="27"/>
      <c r="IS1085" s="27"/>
      <c r="IT1085" s="27"/>
      <c r="IU1085" s="27"/>
      <c r="IV1085" s="27"/>
    </row>
    <row r="1086" spans="1:256" s="25" customFormat="1" ht="11.25">
      <c r="A1086" s="27"/>
      <c r="B1086" s="27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  <c r="EW1086" s="27"/>
      <c r="EX1086" s="27"/>
      <c r="EY1086" s="27"/>
      <c r="EZ1086" s="27"/>
      <c r="FA1086" s="27"/>
      <c r="FB1086" s="27"/>
      <c r="FC1086" s="27"/>
      <c r="FD1086" s="27"/>
      <c r="FE1086" s="27"/>
      <c r="FF1086" s="27"/>
      <c r="FG1086" s="27"/>
      <c r="FH1086" s="27"/>
      <c r="FI1086" s="27"/>
      <c r="FJ1086" s="27"/>
      <c r="FK1086" s="27"/>
      <c r="FL1086" s="27"/>
      <c r="FM1086" s="27"/>
      <c r="FN1086" s="27"/>
      <c r="FO1086" s="27"/>
      <c r="FP1086" s="27"/>
      <c r="FQ1086" s="27"/>
      <c r="FR1086" s="27"/>
      <c r="FS1086" s="27"/>
      <c r="FT1086" s="27"/>
      <c r="FU1086" s="27"/>
      <c r="FV1086" s="27"/>
      <c r="FW1086" s="27"/>
      <c r="FX1086" s="27"/>
      <c r="FY1086" s="27"/>
      <c r="FZ1086" s="27"/>
      <c r="GA1086" s="27"/>
      <c r="GB1086" s="27"/>
      <c r="GC1086" s="27"/>
      <c r="GD1086" s="27"/>
      <c r="GE1086" s="27"/>
      <c r="GF1086" s="27"/>
      <c r="GG1086" s="27"/>
      <c r="GH1086" s="27"/>
      <c r="GI1086" s="27"/>
      <c r="GJ1086" s="27"/>
      <c r="GK1086" s="27"/>
      <c r="GL1086" s="27"/>
      <c r="GM1086" s="27"/>
      <c r="GN1086" s="27"/>
      <c r="GO1086" s="27"/>
      <c r="GP1086" s="27"/>
      <c r="GQ1086" s="27"/>
      <c r="GR1086" s="27"/>
      <c r="GS1086" s="27"/>
      <c r="GT1086" s="27"/>
      <c r="GU1086" s="27"/>
      <c r="GV1086" s="27"/>
      <c r="GW1086" s="27"/>
      <c r="GX1086" s="27"/>
      <c r="GY1086" s="27"/>
      <c r="GZ1086" s="27"/>
      <c r="HA1086" s="27"/>
      <c r="HB1086" s="27"/>
      <c r="HC1086" s="27"/>
      <c r="HD1086" s="27"/>
      <c r="HE1086" s="27"/>
      <c r="HF1086" s="27"/>
      <c r="HG1086" s="27"/>
      <c r="HH1086" s="27"/>
      <c r="HI1086" s="27"/>
      <c r="HJ1086" s="27"/>
      <c r="HK1086" s="27"/>
      <c r="HL1086" s="27"/>
      <c r="HM1086" s="27"/>
      <c r="HN1086" s="27"/>
      <c r="HO1086" s="27"/>
      <c r="HP1086" s="27"/>
      <c r="HQ1086" s="27"/>
      <c r="HR1086" s="27"/>
      <c r="HS1086" s="27"/>
      <c r="HT1086" s="27"/>
      <c r="HU1086" s="27"/>
      <c r="HV1086" s="27"/>
      <c r="HW1086" s="27"/>
      <c r="HX1086" s="27"/>
      <c r="HY1086" s="27"/>
      <c r="HZ1086" s="27"/>
      <c r="IA1086" s="27"/>
      <c r="IB1086" s="27"/>
      <c r="IC1086" s="27"/>
      <c r="ID1086" s="27"/>
      <c r="IE1086" s="27"/>
      <c r="IF1086" s="27"/>
      <c r="IG1086" s="27"/>
      <c r="IH1086" s="27"/>
      <c r="II1086" s="27"/>
      <c r="IJ1086" s="27"/>
      <c r="IK1086" s="27"/>
      <c r="IL1086" s="27"/>
      <c r="IM1086" s="27"/>
      <c r="IN1086" s="27"/>
      <c r="IO1086" s="27"/>
      <c r="IP1086" s="27"/>
      <c r="IQ1086" s="27"/>
      <c r="IR1086" s="27"/>
      <c r="IS1086" s="27"/>
      <c r="IT1086" s="27"/>
      <c r="IU1086" s="27"/>
      <c r="IV1086" s="27"/>
    </row>
    <row r="1087" spans="1:256" s="25" customFormat="1" ht="11.25">
      <c r="A1087" s="27"/>
      <c r="B1087" s="27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  <c r="EW1087" s="27"/>
      <c r="EX1087" s="27"/>
      <c r="EY1087" s="27"/>
      <c r="EZ1087" s="27"/>
      <c r="FA1087" s="27"/>
      <c r="FB1087" s="27"/>
      <c r="FC1087" s="27"/>
      <c r="FD1087" s="27"/>
      <c r="FE1087" s="27"/>
      <c r="FF1087" s="27"/>
      <c r="FG1087" s="27"/>
      <c r="FH1087" s="27"/>
      <c r="FI1087" s="27"/>
      <c r="FJ1087" s="27"/>
      <c r="FK1087" s="27"/>
      <c r="FL1087" s="27"/>
      <c r="FM1087" s="27"/>
      <c r="FN1087" s="27"/>
      <c r="FO1087" s="27"/>
      <c r="FP1087" s="27"/>
      <c r="FQ1087" s="27"/>
      <c r="FR1087" s="27"/>
      <c r="FS1087" s="27"/>
      <c r="FT1087" s="27"/>
      <c r="FU1087" s="27"/>
      <c r="FV1087" s="27"/>
      <c r="FW1087" s="27"/>
      <c r="FX1087" s="27"/>
      <c r="FY1087" s="27"/>
      <c r="FZ1087" s="27"/>
      <c r="GA1087" s="27"/>
      <c r="GB1087" s="27"/>
      <c r="GC1087" s="27"/>
      <c r="GD1087" s="27"/>
      <c r="GE1087" s="27"/>
      <c r="GF1087" s="27"/>
      <c r="GG1087" s="27"/>
      <c r="GH1087" s="27"/>
      <c r="GI1087" s="27"/>
      <c r="GJ1087" s="27"/>
      <c r="GK1087" s="27"/>
      <c r="GL1087" s="27"/>
      <c r="GM1087" s="27"/>
      <c r="GN1087" s="27"/>
      <c r="GO1087" s="27"/>
      <c r="GP1087" s="27"/>
      <c r="GQ1087" s="27"/>
      <c r="GR1087" s="27"/>
      <c r="GS1087" s="27"/>
      <c r="GT1087" s="27"/>
      <c r="GU1087" s="27"/>
      <c r="GV1087" s="27"/>
      <c r="GW1087" s="27"/>
      <c r="GX1087" s="27"/>
      <c r="GY1087" s="27"/>
      <c r="GZ1087" s="27"/>
      <c r="HA1087" s="27"/>
      <c r="HB1087" s="27"/>
      <c r="HC1087" s="27"/>
      <c r="HD1087" s="27"/>
      <c r="HE1087" s="27"/>
      <c r="HF1087" s="27"/>
      <c r="HG1087" s="27"/>
      <c r="HH1087" s="27"/>
      <c r="HI1087" s="27"/>
      <c r="HJ1087" s="27"/>
      <c r="HK1087" s="27"/>
      <c r="HL1087" s="27"/>
      <c r="HM1087" s="27"/>
      <c r="HN1087" s="27"/>
      <c r="HO1087" s="27"/>
      <c r="HP1087" s="27"/>
      <c r="HQ1087" s="27"/>
      <c r="HR1087" s="27"/>
      <c r="HS1087" s="27"/>
      <c r="HT1087" s="27"/>
      <c r="HU1087" s="27"/>
      <c r="HV1087" s="27"/>
      <c r="HW1087" s="27"/>
      <c r="HX1087" s="27"/>
      <c r="HY1087" s="27"/>
      <c r="HZ1087" s="27"/>
      <c r="IA1087" s="27"/>
      <c r="IB1087" s="27"/>
      <c r="IC1087" s="27"/>
      <c r="ID1087" s="27"/>
      <c r="IE1087" s="27"/>
      <c r="IF1087" s="27"/>
      <c r="IG1087" s="27"/>
      <c r="IH1087" s="27"/>
      <c r="II1087" s="27"/>
      <c r="IJ1087" s="27"/>
      <c r="IK1087" s="27"/>
      <c r="IL1087" s="27"/>
      <c r="IM1087" s="27"/>
      <c r="IN1087" s="27"/>
      <c r="IO1087" s="27"/>
      <c r="IP1087" s="27"/>
      <c r="IQ1087" s="27"/>
      <c r="IR1087" s="27"/>
      <c r="IS1087" s="27"/>
      <c r="IT1087" s="27"/>
      <c r="IU1087" s="27"/>
      <c r="IV1087" s="27"/>
    </row>
    <row r="1088" spans="1:256" s="25" customFormat="1" ht="11.25">
      <c r="A1088" s="27"/>
      <c r="B1088" s="27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  <c r="EW1088" s="27"/>
      <c r="EX1088" s="27"/>
      <c r="EY1088" s="27"/>
      <c r="EZ1088" s="27"/>
      <c r="FA1088" s="27"/>
      <c r="FB1088" s="27"/>
      <c r="FC1088" s="27"/>
      <c r="FD1088" s="27"/>
      <c r="FE1088" s="27"/>
      <c r="FF1088" s="27"/>
      <c r="FG1088" s="27"/>
      <c r="FH1088" s="27"/>
      <c r="FI1088" s="27"/>
      <c r="FJ1088" s="27"/>
      <c r="FK1088" s="27"/>
      <c r="FL1088" s="27"/>
      <c r="FM1088" s="27"/>
      <c r="FN1088" s="27"/>
      <c r="FO1088" s="27"/>
      <c r="FP1088" s="27"/>
      <c r="FQ1088" s="27"/>
      <c r="FR1088" s="27"/>
      <c r="FS1088" s="27"/>
      <c r="FT1088" s="27"/>
      <c r="FU1088" s="27"/>
      <c r="FV1088" s="27"/>
      <c r="FW1088" s="27"/>
      <c r="FX1088" s="27"/>
      <c r="FY1088" s="27"/>
      <c r="FZ1088" s="27"/>
      <c r="GA1088" s="27"/>
      <c r="GB1088" s="27"/>
      <c r="GC1088" s="27"/>
      <c r="GD1088" s="27"/>
      <c r="GE1088" s="27"/>
      <c r="GF1088" s="27"/>
      <c r="GG1088" s="27"/>
      <c r="GH1088" s="27"/>
      <c r="GI1088" s="27"/>
      <c r="GJ1088" s="27"/>
      <c r="GK1088" s="27"/>
      <c r="GL1088" s="27"/>
      <c r="GM1088" s="27"/>
      <c r="GN1088" s="27"/>
      <c r="GO1088" s="27"/>
      <c r="GP1088" s="27"/>
      <c r="GQ1088" s="27"/>
      <c r="GR1088" s="27"/>
      <c r="GS1088" s="27"/>
      <c r="GT1088" s="27"/>
      <c r="GU1088" s="27"/>
      <c r="GV1088" s="27"/>
      <c r="GW1088" s="27"/>
      <c r="GX1088" s="27"/>
      <c r="GY1088" s="27"/>
      <c r="GZ1088" s="27"/>
      <c r="HA1088" s="27"/>
      <c r="HB1088" s="27"/>
      <c r="HC1088" s="27"/>
      <c r="HD1088" s="27"/>
      <c r="HE1088" s="27"/>
      <c r="HF1088" s="27"/>
      <c r="HG1088" s="27"/>
      <c r="HH1088" s="27"/>
      <c r="HI1088" s="27"/>
      <c r="HJ1088" s="27"/>
      <c r="HK1088" s="27"/>
      <c r="HL1088" s="27"/>
      <c r="HM1088" s="27"/>
      <c r="HN1088" s="27"/>
      <c r="HO1088" s="27"/>
      <c r="HP1088" s="27"/>
      <c r="HQ1088" s="27"/>
      <c r="HR1088" s="27"/>
      <c r="HS1088" s="27"/>
      <c r="HT1088" s="27"/>
      <c r="HU1088" s="27"/>
      <c r="HV1088" s="27"/>
      <c r="HW1088" s="27"/>
      <c r="HX1088" s="27"/>
      <c r="HY1088" s="27"/>
      <c r="HZ1088" s="27"/>
      <c r="IA1088" s="27"/>
      <c r="IB1088" s="27"/>
      <c r="IC1088" s="27"/>
      <c r="ID1088" s="27"/>
      <c r="IE1088" s="27"/>
      <c r="IF1088" s="27"/>
      <c r="IG1088" s="27"/>
      <c r="IH1088" s="27"/>
      <c r="II1088" s="27"/>
      <c r="IJ1088" s="27"/>
      <c r="IK1088" s="27"/>
      <c r="IL1088" s="27"/>
      <c r="IM1088" s="27"/>
      <c r="IN1088" s="27"/>
      <c r="IO1088" s="27"/>
      <c r="IP1088" s="27"/>
      <c r="IQ1088" s="27"/>
      <c r="IR1088" s="27"/>
      <c r="IS1088" s="27"/>
      <c r="IT1088" s="27"/>
      <c r="IU1088" s="27"/>
      <c r="IV1088" s="27"/>
    </row>
    <row r="1089" spans="1:256" s="25" customFormat="1" ht="11.25">
      <c r="A1089" s="27"/>
      <c r="B1089" s="27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  <c r="EW1089" s="27"/>
      <c r="EX1089" s="27"/>
      <c r="EY1089" s="27"/>
      <c r="EZ1089" s="27"/>
      <c r="FA1089" s="27"/>
      <c r="FB1089" s="27"/>
      <c r="FC1089" s="27"/>
      <c r="FD1089" s="27"/>
      <c r="FE1089" s="27"/>
      <c r="FF1089" s="27"/>
      <c r="FG1089" s="27"/>
      <c r="FH1089" s="27"/>
      <c r="FI1089" s="27"/>
      <c r="FJ1089" s="27"/>
      <c r="FK1089" s="27"/>
      <c r="FL1089" s="27"/>
      <c r="FM1089" s="27"/>
      <c r="FN1089" s="27"/>
      <c r="FO1089" s="27"/>
      <c r="FP1089" s="27"/>
      <c r="FQ1089" s="27"/>
      <c r="FR1089" s="27"/>
      <c r="FS1089" s="27"/>
      <c r="FT1089" s="27"/>
      <c r="FU1089" s="27"/>
      <c r="FV1089" s="27"/>
      <c r="FW1089" s="27"/>
      <c r="FX1089" s="27"/>
      <c r="FY1089" s="27"/>
      <c r="FZ1089" s="27"/>
      <c r="GA1089" s="27"/>
      <c r="GB1089" s="27"/>
      <c r="GC1089" s="27"/>
      <c r="GD1089" s="27"/>
      <c r="GE1089" s="27"/>
      <c r="GF1089" s="27"/>
      <c r="GG1089" s="27"/>
      <c r="GH1089" s="27"/>
      <c r="GI1089" s="27"/>
      <c r="GJ1089" s="27"/>
      <c r="GK1089" s="27"/>
      <c r="GL1089" s="27"/>
      <c r="GM1089" s="27"/>
      <c r="GN1089" s="27"/>
      <c r="GO1089" s="27"/>
      <c r="GP1089" s="27"/>
      <c r="GQ1089" s="27"/>
      <c r="GR1089" s="27"/>
      <c r="GS1089" s="27"/>
      <c r="GT1089" s="27"/>
      <c r="GU1089" s="27"/>
      <c r="GV1089" s="27"/>
      <c r="GW1089" s="27"/>
      <c r="GX1089" s="27"/>
      <c r="GY1089" s="27"/>
      <c r="GZ1089" s="27"/>
      <c r="HA1089" s="27"/>
      <c r="HB1089" s="27"/>
      <c r="HC1089" s="27"/>
      <c r="HD1089" s="27"/>
      <c r="HE1089" s="27"/>
      <c r="HF1089" s="27"/>
      <c r="HG1089" s="27"/>
      <c r="HH1089" s="27"/>
      <c r="HI1089" s="27"/>
      <c r="HJ1089" s="27"/>
      <c r="HK1089" s="27"/>
      <c r="HL1089" s="27"/>
      <c r="HM1089" s="27"/>
      <c r="HN1089" s="27"/>
      <c r="HO1089" s="27"/>
      <c r="HP1089" s="27"/>
      <c r="HQ1089" s="27"/>
      <c r="HR1089" s="27"/>
      <c r="HS1089" s="27"/>
      <c r="HT1089" s="27"/>
      <c r="HU1089" s="27"/>
      <c r="HV1089" s="27"/>
      <c r="HW1089" s="27"/>
      <c r="HX1089" s="27"/>
      <c r="HY1089" s="27"/>
      <c r="HZ1089" s="27"/>
      <c r="IA1089" s="27"/>
      <c r="IB1089" s="27"/>
      <c r="IC1089" s="27"/>
      <c r="ID1089" s="27"/>
      <c r="IE1089" s="27"/>
      <c r="IF1089" s="27"/>
      <c r="IG1089" s="27"/>
      <c r="IH1089" s="27"/>
      <c r="II1089" s="27"/>
      <c r="IJ1089" s="27"/>
      <c r="IK1089" s="27"/>
      <c r="IL1089" s="27"/>
      <c r="IM1089" s="27"/>
      <c r="IN1089" s="27"/>
      <c r="IO1089" s="27"/>
      <c r="IP1089" s="27"/>
      <c r="IQ1089" s="27"/>
      <c r="IR1089" s="27"/>
      <c r="IS1089" s="27"/>
      <c r="IT1089" s="27"/>
      <c r="IU1089" s="27"/>
      <c r="IV1089" s="27"/>
    </row>
    <row r="1090" spans="1:256" s="25" customFormat="1" ht="11.25">
      <c r="A1090" s="27"/>
      <c r="B1090" s="27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  <c r="EW1090" s="27"/>
      <c r="EX1090" s="27"/>
      <c r="EY1090" s="27"/>
      <c r="EZ1090" s="27"/>
      <c r="FA1090" s="27"/>
      <c r="FB1090" s="27"/>
      <c r="FC1090" s="27"/>
      <c r="FD1090" s="27"/>
      <c r="FE1090" s="27"/>
      <c r="FF1090" s="27"/>
      <c r="FG1090" s="27"/>
      <c r="FH1090" s="27"/>
      <c r="FI1090" s="27"/>
      <c r="FJ1090" s="27"/>
      <c r="FK1090" s="27"/>
      <c r="FL1090" s="27"/>
      <c r="FM1090" s="27"/>
      <c r="FN1090" s="27"/>
      <c r="FO1090" s="27"/>
      <c r="FP1090" s="27"/>
      <c r="FQ1090" s="27"/>
      <c r="FR1090" s="27"/>
      <c r="FS1090" s="27"/>
      <c r="FT1090" s="27"/>
      <c r="FU1090" s="27"/>
      <c r="FV1090" s="27"/>
      <c r="FW1090" s="27"/>
      <c r="FX1090" s="27"/>
      <c r="FY1090" s="27"/>
      <c r="FZ1090" s="27"/>
      <c r="GA1090" s="27"/>
      <c r="GB1090" s="27"/>
      <c r="GC1090" s="27"/>
      <c r="GD1090" s="27"/>
      <c r="GE1090" s="27"/>
      <c r="GF1090" s="27"/>
      <c r="GG1090" s="27"/>
      <c r="GH1090" s="27"/>
      <c r="GI1090" s="27"/>
      <c r="GJ1090" s="27"/>
      <c r="GK1090" s="27"/>
      <c r="GL1090" s="27"/>
      <c r="GM1090" s="27"/>
      <c r="GN1090" s="27"/>
      <c r="GO1090" s="27"/>
      <c r="GP1090" s="27"/>
      <c r="GQ1090" s="27"/>
      <c r="GR1090" s="27"/>
      <c r="GS1090" s="27"/>
      <c r="GT1090" s="27"/>
      <c r="GU1090" s="27"/>
      <c r="GV1090" s="27"/>
      <c r="GW1090" s="27"/>
      <c r="GX1090" s="27"/>
      <c r="GY1090" s="27"/>
      <c r="GZ1090" s="27"/>
      <c r="HA1090" s="27"/>
      <c r="HB1090" s="27"/>
      <c r="HC1090" s="27"/>
      <c r="HD1090" s="27"/>
      <c r="HE1090" s="27"/>
      <c r="HF1090" s="27"/>
      <c r="HG1090" s="27"/>
      <c r="HH1090" s="27"/>
      <c r="HI1090" s="27"/>
      <c r="HJ1090" s="27"/>
      <c r="HK1090" s="27"/>
      <c r="HL1090" s="27"/>
      <c r="HM1090" s="27"/>
      <c r="HN1090" s="27"/>
      <c r="HO1090" s="27"/>
      <c r="HP1090" s="27"/>
      <c r="HQ1090" s="27"/>
      <c r="HR1090" s="27"/>
      <c r="HS1090" s="27"/>
      <c r="HT1090" s="27"/>
      <c r="HU1090" s="27"/>
      <c r="HV1090" s="27"/>
      <c r="HW1090" s="27"/>
      <c r="HX1090" s="27"/>
      <c r="HY1090" s="27"/>
      <c r="HZ1090" s="27"/>
      <c r="IA1090" s="27"/>
      <c r="IB1090" s="27"/>
      <c r="IC1090" s="27"/>
      <c r="ID1090" s="27"/>
      <c r="IE1090" s="27"/>
      <c r="IF1090" s="27"/>
      <c r="IG1090" s="27"/>
      <c r="IH1090" s="27"/>
      <c r="II1090" s="27"/>
      <c r="IJ1090" s="27"/>
      <c r="IK1090" s="27"/>
      <c r="IL1090" s="27"/>
      <c r="IM1090" s="27"/>
      <c r="IN1090" s="27"/>
      <c r="IO1090" s="27"/>
      <c r="IP1090" s="27"/>
      <c r="IQ1090" s="27"/>
      <c r="IR1090" s="27"/>
      <c r="IS1090" s="27"/>
      <c r="IT1090" s="27"/>
      <c r="IU1090" s="27"/>
      <c r="IV1090" s="27"/>
    </row>
    <row r="1091" spans="1:256" s="25" customFormat="1" ht="11.25">
      <c r="A1091" s="27"/>
      <c r="B1091" s="2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  <c r="EW1091" s="27"/>
      <c r="EX1091" s="27"/>
      <c r="EY1091" s="27"/>
      <c r="EZ1091" s="27"/>
      <c r="FA1091" s="27"/>
      <c r="FB1091" s="27"/>
      <c r="FC1091" s="27"/>
      <c r="FD1091" s="27"/>
      <c r="FE1091" s="27"/>
      <c r="FF1091" s="27"/>
      <c r="FG1091" s="27"/>
      <c r="FH1091" s="27"/>
      <c r="FI1091" s="27"/>
      <c r="FJ1091" s="27"/>
      <c r="FK1091" s="27"/>
      <c r="FL1091" s="27"/>
      <c r="FM1091" s="27"/>
      <c r="FN1091" s="27"/>
      <c r="FO1091" s="27"/>
      <c r="FP1091" s="27"/>
      <c r="FQ1091" s="27"/>
      <c r="FR1091" s="27"/>
      <c r="FS1091" s="27"/>
      <c r="FT1091" s="27"/>
      <c r="FU1091" s="27"/>
      <c r="FV1091" s="27"/>
      <c r="FW1091" s="27"/>
      <c r="FX1091" s="27"/>
      <c r="FY1091" s="27"/>
      <c r="FZ1091" s="27"/>
      <c r="GA1091" s="27"/>
      <c r="GB1091" s="27"/>
      <c r="GC1091" s="27"/>
      <c r="GD1091" s="27"/>
      <c r="GE1091" s="27"/>
      <c r="GF1091" s="27"/>
      <c r="GG1091" s="27"/>
      <c r="GH1091" s="27"/>
      <c r="GI1091" s="27"/>
      <c r="GJ1091" s="27"/>
      <c r="GK1091" s="27"/>
      <c r="GL1091" s="27"/>
      <c r="GM1091" s="27"/>
      <c r="GN1091" s="27"/>
      <c r="GO1091" s="27"/>
      <c r="GP1091" s="27"/>
      <c r="GQ1091" s="27"/>
      <c r="GR1091" s="27"/>
      <c r="GS1091" s="27"/>
      <c r="GT1091" s="27"/>
      <c r="GU1091" s="27"/>
      <c r="GV1091" s="27"/>
      <c r="GW1091" s="27"/>
      <c r="GX1091" s="27"/>
      <c r="GY1091" s="27"/>
      <c r="GZ1091" s="27"/>
      <c r="HA1091" s="27"/>
      <c r="HB1091" s="27"/>
      <c r="HC1091" s="27"/>
      <c r="HD1091" s="27"/>
      <c r="HE1091" s="27"/>
      <c r="HF1091" s="27"/>
      <c r="HG1091" s="27"/>
      <c r="HH1091" s="27"/>
      <c r="HI1091" s="27"/>
      <c r="HJ1091" s="27"/>
      <c r="HK1091" s="27"/>
      <c r="HL1091" s="27"/>
      <c r="HM1091" s="27"/>
      <c r="HN1091" s="27"/>
      <c r="HO1091" s="27"/>
      <c r="HP1091" s="27"/>
      <c r="HQ1091" s="27"/>
      <c r="HR1091" s="27"/>
      <c r="HS1091" s="27"/>
      <c r="HT1091" s="27"/>
      <c r="HU1091" s="27"/>
      <c r="HV1091" s="27"/>
      <c r="HW1091" s="27"/>
      <c r="HX1091" s="27"/>
      <c r="HY1091" s="27"/>
      <c r="HZ1091" s="27"/>
      <c r="IA1091" s="27"/>
      <c r="IB1091" s="27"/>
      <c r="IC1091" s="27"/>
      <c r="ID1091" s="27"/>
      <c r="IE1091" s="27"/>
      <c r="IF1091" s="27"/>
      <c r="IG1091" s="27"/>
      <c r="IH1091" s="27"/>
      <c r="II1091" s="27"/>
      <c r="IJ1091" s="27"/>
      <c r="IK1091" s="27"/>
      <c r="IL1091" s="27"/>
      <c r="IM1091" s="27"/>
      <c r="IN1091" s="27"/>
      <c r="IO1091" s="27"/>
      <c r="IP1091" s="27"/>
      <c r="IQ1091" s="27"/>
      <c r="IR1091" s="27"/>
      <c r="IS1091" s="27"/>
      <c r="IT1091" s="27"/>
      <c r="IU1091" s="27"/>
      <c r="IV1091" s="27"/>
    </row>
    <row r="1092" spans="1:256" s="25" customFormat="1" ht="11.25">
      <c r="A1092" s="27"/>
      <c r="B1092" s="27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7"/>
      <c r="DN1092" s="27"/>
      <c r="DO1092" s="27"/>
      <c r="DP1092" s="27"/>
      <c r="DQ1092" s="27"/>
      <c r="DR1092" s="27"/>
      <c r="DS1092" s="27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  <c r="ED1092" s="27"/>
      <c r="EE1092" s="27"/>
      <c r="EF1092" s="27"/>
      <c r="EG1092" s="27"/>
      <c r="EH1092" s="27"/>
      <c r="EI1092" s="27"/>
      <c r="EJ1092" s="27"/>
      <c r="EK1092" s="27"/>
      <c r="EL1092" s="27"/>
      <c r="EM1092" s="27"/>
      <c r="EN1092" s="27"/>
      <c r="EO1092" s="27"/>
      <c r="EP1092" s="27"/>
      <c r="EQ1092" s="27"/>
      <c r="ER1092" s="27"/>
      <c r="ES1092" s="27"/>
      <c r="ET1092" s="27"/>
      <c r="EU1092" s="27"/>
      <c r="EV1092" s="27"/>
      <c r="EW1092" s="27"/>
      <c r="EX1092" s="27"/>
      <c r="EY1092" s="27"/>
      <c r="EZ1092" s="27"/>
      <c r="FA1092" s="27"/>
      <c r="FB1092" s="27"/>
      <c r="FC1092" s="27"/>
      <c r="FD1092" s="27"/>
      <c r="FE1092" s="27"/>
      <c r="FF1092" s="27"/>
      <c r="FG1092" s="27"/>
      <c r="FH1092" s="27"/>
      <c r="FI1092" s="27"/>
      <c r="FJ1092" s="27"/>
      <c r="FK1092" s="27"/>
      <c r="FL1092" s="27"/>
      <c r="FM1092" s="27"/>
      <c r="FN1092" s="27"/>
      <c r="FO1092" s="27"/>
      <c r="FP1092" s="27"/>
      <c r="FQ1092" s="27"/>
      <c r="FR1092" s="27"/>
      <c r="FS1092" s="27"/>
      <c r="FT1092" s="27"/>
      <c r="FU1092" s="27"/>
      <c r="FV1092" s="27"/>
      <c r="FW1092" s="27"/>
      <c r="FX1092" s="27"/>
      <c r="FY1092" s="27"/>
      <c r="FZ1092" s="27"/>
      <c r="GA1092" s="27"/>
      <c r="GB1092" s="27"/>
      <c r="GC1092" s="27"/>
      <c r="GD1092" s="27"/>
      <c r="GE1092" s="27"/>
      <c r="GF1092" s="27"/>
      <c r="GG1092" s="27"/>
      <c r="GH1092" s="27"/>
      <c r="GI1092" s="27"/>
      <c r="GJ1092" s="27"/>
      <c r="GK1092" s="27"/>
      <c r="GL1092" s="27"/>
      <c r="GM1092" s="27"/>
      <c r="GN1092" s="27"/>
      <c r="GO1092" s="27"/>
      <c r="GP1092" s="27"/>
      <c r="GQ1092" s="27"/>
      <c r="GR1092" s="27"/>
      <c r="GS1092" s="27"/>
      <c r="GT1092" s="27"/>
      <c r="GU1092" s="27"/>
      <c r="GV1092" s="27"/>
      <c r="GW1092" s="27"/>
      <c r="GX1092" s="27"/>
      <c r="GY1092" s="27"/>
      <c r="GZ1092" s="27"/>
      <c r="HA1092" s="27"/>
      <c r="HB1092" s="27"/>
      <c r="HC1092" s="27"/>
      <c r="HD1092" s="27"/>
      <c r="HE1092" s="27"/>
      <c r="HF1092" s="27"/>
      <c r="HG1092" s="27"/>
      <c r="HH1092" s="27"/>
      <c r="HI1092" s="27"/>
      <c r="HJ1092" s="27"/>
      <c r="HK1092" s="27"/>
      <c r="HL1092" s="27"/>
      <c r="HM1092" s="27"/>
      <c r="HN1092" s="27"/>
      <c r="HO1092" s="27"/>
      <c r="HP1092" s="27"/>
      <c r="HQ1092" s="27"/>
      <c r="HR1092" s="27"/>
      <c r="HS1092" s="27"/>
      <c r="HT1092" s="27"/>
      <c r="HU1092" s="27"/>
      <c r="HV1092" s="27"/>
      <c r="HW1092" s="27"/>
      <c r="HX1092" s="27"/>
      <c r="HY1092" s="27"/>
      <c r="HZ1092" s="27"/>
      <c r="IA1092" s="27"/>
      <c r="IB1092" s="27"/>
      <c r="IC1092" s="27"/>
      <c r="ID1092" s="27"/>
      <c r="IE1092" s="27"/>
      <c r="IF1092" s="27"/>
      <c r="IG1092" s="27"/>
      <c r="IH1092" s="27"/>
      <c r="II1092" s="27"/>
      <c r="IJ1092" s="27"/>
      <c r="IK1092" s="27"/>
      <c r="IL1092" s="27"/>
      <c r="IM1092" s="27"/>
      <c r="IN1092" s="27"/>
      <c r="IO1092" s="27"/>
      <c r="IP1092" s="27"/>
      <c r="IQ1092" s="27"/>
      <c r="IR1092" s="27"/>
      <c r="IS1092" s="27"/>
      <c r="IT1092" s="27"/>
      <c r="IU1092" s="27"/>
      <c r="IV1092" s="27"/>
    </row>
    <row r="1093" spans="1:256" s="25" customFormat="1" ht="11.25">
      <c r="A1093" s="27"/>
      <c r="B1093" s="27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7"/>
      <c r="DN1093" s="27"/>
      <c r="DO1093" s="27"/>
      <c r="DP1093" s="27"/>
      <c r="DQ1093" s="27"/>
      <c r="DR1093" s="27"/>
      <c r="DS1093" s="27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  <c r="ED1093" s="27"/>
      <c r="EE1093" s="27"/>
      <c r="EF1093" s="27"/>
      <c r="EG1093" s="27"/>
      <c r="EH1093" s="27"/>
      <c r="EI1093" s="27"/>
      <c r="EJ1093" s="27"/>
      <c r="EK1093" s="27"/>
      <c r="EL1093" s="27"/>
      <c r="EM1093" s="27"/>
      <c r="EN1093" s="27"/>
      <c r="EO1093" s="27"/>
      <c r="EP1093" s="27"/>
      <c r="EQ1093" s="27"/>
      <c r="ER1093" s="27"/>
      <c r="ES1093" s="27"/>
      <c r="ET1093" s="27"/>
      <c r="EU1093" s="27"/>
      <c r="EV1093" s="27"/>
      <c r="EW1093" s="27"/>
      <c r="EX1093" s="27"/>
      <c r="EY1093" s="27"/>
      <c r="EZ1093" s="27"/>
      <c r="FA1093" s="27"/>
      <c r="FB1093" s="27"/>
      <c r="FC1093" s="27"/>
      <c r="FD1093" s="27"/>
      <c r="FE1093" s="27"/>
      <c r="FF1093" s="27"/>
      <c r="FG1093" s="27"/>
      <c r="FH1093" s="27"/>
      <c r="FI1093" s="27"/>
      <c r="FJ1093" s="27"/>
      <c r="FK1093" s="27"/>
      <c r="FL1093" s="27"/>
      <c r="FM1093" s="27"/>
      <c r="FN1093" s="27"/>
      <c r="FO1093" s="27"/>
      <c r="FP1093" s="27"/>
      <c r="FQ1093" s="27"/>
      <c r="FR1093" s="27"/>
      <c r="FS1093" s="27"/>
      <c r="FT1093" s="27"/>
      <c r="FU1093" s="27"/>
      <c r="FV1093" s="27"/>
      <c r="FW1093" s="27"/>
      <c r="FX1093" s="27"/>
      <c r="FY1093" s="27"/>
      <c r="FZ1093" s="27"/>
      <c r="GA1093" s="27"/>
      <c r="GB1093" s="27"/>
      <c r="GC1093" s="27"/>
      <c r="GD1093" s="27"/>
      <c r="GE1093" s="27"/>
      <c r="GF1093" s="27"/>
      <c r="GG1093" s="27"/>
      <c r="GH1093" s="27"/>
      <c r="GI1093" s="27"/>
      <c r="GJ1093" s="27"/>
      <c r="GK1093" s="27"/>
      <c r="GL1093" s="27"/>
      <c r="GM1093" s="27"/>
      <c r="GN1093" s="27"/>
      <c r="GO1093" s="27"/>
      <c r="GP1093" s="27"/>
      <c r="GQ1093" s="27"/>
      <c r="GR1093" s="27"/>
      <c r="GS1093" s="27"/>
      <c r="GT1093" s="27"/>
      <c r="GU1093" s="27"/>
      <c r="GV1093" s="27"/>
      <c r="GW1093" s="27"/>
      <c r="GX1093" s="27"/>
      <c r="GY1093" s="27"/>
      <c r="GZ1093" s="27"/>
      <c r="HA1093" s="27"/>
      <c r="HB1093" s="27"/>
      <c r="HC1093" s="27"/>
      <c r="HD1093" s="27"/>
      <c r="HE1093" s="27"/>
      <c r="HF1093" s="27"/>
      <c r="HG1093" s="27"/>
      <c r="HH1093" s="27"/>
      <c r="HI1093" s="27"/>
      <c r="HJ1093" s="27"/>
      <c r="HK1093" s="27"/>
      <c r="HL1093" s="27"/>
      <c r="HM1093" s="27"/>
      <c r="HN1093" s="27"/>
      <c r="HO1093" s="27"/>
      <c r="HP1093" s="27"/>
      <c r="HQ1093" s="27"/>
      <c r="HR1093" s="27"/>
      <c r="HS1093" s="27"/>
      <c r="HT1093" s="27"/>
      <c r="HU1093" s="27"/>
      <c r="HV1093" s="27"/>
      <c r="HW1093" s="27"/>
      <c r="HX1093" s="27"/>
      <c r="HY1093" s="27"/>
      <c r="HZ1093" s="27"/>
      <c r="IA1093" s="27"/>
      <c r="IB1093" s="27"/>
      <c r="IC1093" s="27"/>
      <c r="ID1093" s="27"/>
      <c r="IE1093" s="27"/>
      <c r="IF1093" s="27"/>
      <c r="IG1093" s="27"/>
      <c r="IH1093" s="27"/>
      <c r="II1093" s="27"/>
      <c r="IJ1093" s="27"/>
      <c r="IK1093" s="27"/>
      <c r="IL1093" s="27"/>
      <c r="IM1093" s="27"/>
      <c r="IN1093" s="27"/>
      <c r="IO1093" s="27"/>
      <c r="IP1093" s="27"/>
      <c r="IQ1093" s="27"/>
      <c r="IR1093" s="27"/>
      <c r="IS1093" s="27"/>
      <c r="IT1093" s="27"/>
      <c r="IU1093" s="27"/>
      <c r="IV1093" s="27"/>
    </row>
    <row r="1094" spans="1:256" s="25" customFormat="1" ht="11.25">
      <c r="A1094" s="27"/>
      <c r="B1094" s="27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7"/>
      <c r="DN1094" s="27"/>
      <c r="DO1094" s="27"/>
      <c r="DP1094" s="27"/>
      <c r="DQ1094" s="27"/>
      <c r="DR1094" s="27"/>
      <c r="DS1094" s="27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  <c r="ED1094" s="27"/>
      <c r="EE1094" s="27"/>
      <c r="EF1094" s="27"/>
      <c r="EG1094" s="27"/>
      <c r="EH1094" s="27"/>
      <c r="EI1094" s="27"/>
      <c r="EJ1094" s="27"/>
      <c r="EK1094" s="27"/>
      <c r="EL1094" s="27"/>
      <c r="EM1094" s="27"/>
      <c r="EN1094" s="27"/>
      <c r="EO1094" s="27"/>
      <c r="EP1094" s="27"/>
      <c r="EQ1094" s="27"/>
      <c r="ER1094" s="27"/>
      <c r="ES1094" s="27"/>
      <c r="ET1094" s="27"/>
      <c r="EU1094" s="27"/>
      <c r="EV1094" s="27"/>
      <c r="EW1094" s="27"/>
      <c r="EX1094" s="27"/>
      <c r="EY1094" s="27"/>
      <c r="EZ1094" s="27"/>
      <c r="FA1094" s="27"/>
      <c r="FB1094" s="27"/>
      <c r="FC1094" s="27"/>
      <c r="FD1094" s="27"/>
      <c r="FE1094" s="27"/>
      <c r="FF1094" s="27"/>
      <c r="FG1094" s="27"/>
      <c r="FH1094" s="27"/>
      <c r="FI1094" s="27"/>
      <c r="FJ1094" s="27"/>
      <c r="FK1094" s="27"/>
      <c r="FL1094" s="27"/>
      <c r="FM1094" s="27"/>
      <c r="FN1094" s="27"/>
      <c r="FO1094" s="27"/>
      <c r="FP1094" s="27"/>
      <c r="FQ1094" s="27"/>
      <c r="FR1094" s="27"/>
      <c r="FS1094" s="27"/>
      <c r="FT1094" s="27"/>
      <c r="FU1094" s="27"/>
      <c r="FV1094" s="27"/>
      <c r="FW1094" s="27"/>
      <c r="FX1094" s="27"/>
      <c r="FY1094" s="27"/>
      <c r="FZ1094" s="27"/>
      <c r="GA1094" s="27"/>
      <c r="GB1094" s="27"/>
      <c r="GC1094" s="27"/>
      <c r="GD1094" s="27"/>
      <c r="GE1094" s="27"/>
      <c r="GF1094" s="27"/>
      <c r="GG1094" s="27"/>
      <c r="GH1094" s="27"/>
      <c r="GI1094" s="27"/>
      <c r="GJ1094" s="27"/>
      <c r="GK1094" s="27"/>
      <c r="GL1094" s="27"/>
      <c r="GM1094" s="27"/>
      <c r="GN1094" s="27"/>
      <c r="GO1094" s="27"/>
      <c r="GP1094" s="27"/>
      <c r="GQ1094" s="27"/>
      <c r="GR1094" s="27"/>
      <c r="GS1094" s="27"/>
      <c r="GT1094" s="27"/>
      <c r="GU1094" s="27"/>
      <c r="GV1094" s="27"/>
      <c r="GW1094" s="27"/>
      <c r="GX1094" s="27"/>
      <c r="GY1094" s="27"/>
      <c r="GZ1094" s="27"/>
      <c r="HA1094" s="27"/>
      <c r="HB1094" s="27"/>
      <c r="HC1094" s="27"/>
      <c r="HD1094" s="27"/>
      <c r="HE1094" s="27"/>
      <c r="HF1094" s="27"/>
      <c r="HG1094" s="27"/>
      <c r="HH1094" s="27"/>
      <c r="HI1094" s="27"/>
      <c r="HJ1094" s="27"/>
      <c r="HK1094" s="27"/>
      <c r="HL1094" s="27"/>
      <c r="HM1094" s="27"/>
      <c r="HN1094" s="27"/>
      <c r="HO1094" s="27"/>
      <c r="HP1094" s="27"/>
      <c r="HQ1094" s="27"/>
      <c r="HR1094" s="27"/>
      <c r="HS1094" s="27"/>
      <c r="HT1094" s="27"/>
      <c r="HU1094" s="27"/>
      <c r="HV1094" s="27"/>
      <c r="HW1094" s="27"/>
      <c r="HX1094" s="27"/>
      <c r="HY1094" s="27"/>
      <c r="HZ1094" s="27"/>
      <c r="IA1094" s="27"/>
      <c r="IB1094" s="27"/>
      <c r="IC1094" s="27"/>
      <c r="ID1094" s="27"/>
      <c r="IE1094" s="27"/>
      <c r="IF1094" s="27"/>
      <c r="IG1094" s="27"/>
      <c r="IH1094" s="27"/>
      <c r="II1094" s="27"/>
      <c r="IJ1094" s="27"/>
      <c r="IK1094" s="27"/>
      <c r="IL1094" s="27"/>
      <c r="IM1094" s="27"/>
      <c r="IN1094" s="27"/>
      <c r="IO1094" s="27"/>
      <c r="IP1094" s="27"/>
      <c r="IQ1094" s="27"/>
      <c r="IR1094" s="27"/>
      <c r="IS1094" s="27"/>
      <c r="IT1094" s="27"/>
      <c r="IU1094" s="27"/>
      <c r="IV1094" s="27"/>
    </row>
    <row r="1095" spans="1:256" s="25" customFormat="1" ht="11.25">
      <c r="A1095" s="27"/>
      <c r="B1095" s="27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27"/>
      <c r="DB1095" s="27"/>
      <c r="DC1095" s="27"/>
      <c r="DD1095" s="27"/>
      <c r="DE1095" s="27"/>
      <c r="DF1095" s="27"/>
      <c r="DG1095" s="27"/>
      <c r="DH1095" s="27"/>
      <c r="DI1095" s="27"/>
      <c r="DJ1095" s="27"/>
      <c r="DK1095" s="27"/>
      <c r="DL1095" s="27"/>
      <c r="DM1095" s="27"/>
      <c r="DN1095" s="27"/>
      <c r="DO1095" s="27"/>
      <c r="DP1095" s="27"/>
      <c r="DQ1095" s="27"/>
      <c r="DR1095" s="27"/>
      <c r="DS1095" s="27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  <c r="ED1095" s="27"/>
      <c r="EE1095" s="27"/>
      <c r="EF1095" s="27"/>
      <c r="EG1095" s="27"/>
      <c r="EH1095" s="27"/>
      <c r="EI1095" s="27"/>
      <c r="EJ1095" s="27"/>
      <c r="EK1095" s="27"/>
      <c r="EL1095" s="27"/>
      <c r="EM1095" s="27"/>
      <c r="EN1095" s="27"/>
      <c r="EO1095" s="27"/>
      <c r="EP1095" s="27"/>
      <c r="EQ1095" s="27"/>
      <c r="ER1095" s="27"/>
      <c r="ES1095" s="27"/>
      <c r="ET1095" s="27"/>
      <c r="EU1095" s="27"/>
      <c r="EV1095" s="27"/>
      <c r="EW1095" s="27"/>
      <c r="EX1095" s="27"/>
      <c r="EY1095" s="27"/>
      <c r="EZ1095" s="27"/>
      <c r="FA1095" s="27"/>
      <c r="FB1095" s="27"/>
      <c r="FC1095" s="27"/>
      <c r="FD1095" s="27"/>
      <c r="FE1095" s="27"/>
      <c r="FF1095" s="27"/>
      <c r="FG1095" s="27"/>
      <c r="FH1095" s="27"/>
      <c r="FI1095" s="27"/>
      <c r="FJ1095" s="27"/>
      <c r="FK1095" s="27"/>
      <c r="FL1095" s="27"/>
      <c r="FM1095" s="27"/>
      <c r="FN1095" s="27"/>
      <c r="FO1095" s="27"/>
      <c r="FP1095" s="27"/>
      <c r="FQ1095" s="27"/>
      <c r="FR1095" s="27"/>
      <c r="FS1095" s="27"/>
      <c r="FT1095" s="27"/>
      <c r="FU1095" s="27"/>
      <c r="FV1095" s="27"/>
      <c r="FW1095" s="27"/>
      <c r="FX1095" s="27"/>
      <c r="FY1095" s="27"/>
      <c r="FZ1095" s="27"/>
      <c r="GA1095" s="27"/>
      <c r="GB1095" s="27"/>
      <c r="GC1095" s="27"/>
      <c r="GD1095" s="27"/>
      <c r="GE1095" s="27"/>
      <c r="GF1095" s="27"/>
      <c r="GG1095" s="27"/>
      <c r="GH1095" s="27"/>
      <c r="GI1095" s="27"/>
      <c r="GJ1095" s="27"/>
      <c r="GK1095" s="27"/>
      <c r="GL1095" s="27"/>
      <c r="GM1095" s="27"/>
      <c r="GN1095" s="27"/>
      <c r="GO1095" s="27"/>
      <c r="GP1095" s="27"/>
      <c r="GQ1095" s="27"/>
      <c r="GR1095" s="27"/>
      <c r="GS1095" s="27"/>
      <c r="GT1095" s="27"/>
      <c r="GU1095" s="27"/>
      <c r="GV1095" s="27"/>
      <c r="GW1095" s="27"/>
      <c r="GX1095" s="27"/>
      <c r="GY1095" s="27"/>
      <c r="GZ1095" s="27"/>
      <c r="HA1095" s="27"/>
      <c r="HB1095" s="27"/>
      <c r="HC1095" s="27"/>
      <c r="HD1095" s="27"/>
      <c r="HE1095" s="27"/>
      <c r="HF1095" s="27"/>
      <c r="HG1095" s="27"/>
      <c r="HH1095" s="27"/>
      <c r="HI1095" s="27"/>
      <c r="HJ1095" s="27"/>
      <c r="HK1095" s="27"/>
      <c r="HL1095" s="27"/>
      <c r="HM1095" s="27"/>
      <c r="HN1095" s="27"/>
      <c r="HO1095" s="27"/>
      <c r="HP1095" s="27"/>
      <c r="HQ1095" s="27"/>
      <c r="HR1095" s="27"/>
      <c r="HS1095" s="27"/>
      <c r="HT1095" s="27"/>
      <c r="HU1095" s="27"/>
      <c r="HV1095" s="27"/>
      <c r="HW1095" s="27"/>
      <c r="HX1095" s="27"/>
      <c r="HY1095" s="27"/>
      <c r="HZ1095" s="27"/>
      <c r="IA1095" s="27"/>
      <c r="IB1095" s="27"/>
      <c r="IC1095" s="27"/>
      <c r="ID1095" s="27"/>
      <c r="IE1095" s="27"/>
      <c r="IF1095" s="27"/>
      <c r="IG1095" s="27"/>
      <c r="IH1095" s="27"/>
      <c r="II1095" s="27"/>
      <c r="IJ1095" s="27"/>
      <c r="IK1095" s="27"/>
      <c r="IL1095" s="27"/>
      <c r="IM1095" s="27"/>
      <c r="IN1095" s="27"/>
      <c r="IO1095" s="27"/>
      <c r="IP1095" s="27"/>
      <c r="IQ1095" s="27"/>
      <c r="IR1095" s="27"/>
      <c r="IS1095" s="27"/>
      <c r="IT1095" s="27"/>
      <c r="IU1095" s="27"/>
      <c r="IV1095" s="27"/>
    </row>
    <row r="1096" spans="1:256" s="25" customFormat="1" ht="11.25">
      <c r="A1096" s="27"/>
      <c r="B1096" s="27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  <c r="CW1096" s="27"/>
      <c r="CX1096" s="27"/>
      <c r="CY1096" s="27"/>
      <c r="CZ1096" s="27"/>
      <c r="DA1096" s="27"/>
      <c r="DB1096" s="27"/>
      <c r="DC1096" s="27"/>
      <c r="DD1096" s="27"/>
      <c r="DE1096" s="27"/>
      <c r="DF1096" s="27"/>
      <c r="DG1096" s="27"/>
      <c r="DH1096" s="27"/>
      <c r="DI1096" s="27"/>
      <c r="DJ1096" s="27"/>
      <c r="DK1096" s="27"/>
      <c r="DL1096" s="27"/>
      <c r="DM1096" s="27"/>
      <c r="DN1096" s="27"/>
      <c r="DO1096" s="27"/>
      <c r="DP1096" s="27"/>
      <c r="DQ1096" s="27"/>
      <c r="DR1096" s="27"/>
      <c r="DS1096" s="27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  <c r="ED1096" s="27"/>
      <c r="EE1096" s="27"/>
      <c r="EF1096" s="27"/>
      <c r="EG1096" s="27"/>
      <c r="EH1096" s="27"/>
      <c r="EI1096" s="27"/>
      <c r="EJ1096" s="27"/>
      <c r="EK1096" s="27"/>
      <c r="EL1096" s="27"/>
      <c r="EM1096" s="27"/>
      <c r="EN1096" s="27"/>
      <c r="EO1096" s="27"/>
      <c r="EP1096" s="27"/>
      <c r="EQ1096" s="27"/>
      <c r="ER1096" s="27"/>
      <c r="ES1096" s="27"/>
      <c r="ET1096" s="27"/>
      <c r="EU1096" s="27"/>
      <c r="EV1096" s="27"/>
      <c r="EW1096" s="27"/>
      <c r="EX1096" s="27"/>
      <c r="EY1096" s="27"/>
      <c r="EZ1096" s="27"/>
      <c r="FA1096" s="27"/>
      <c r="FB1096" s="27"/>
      <c r="FC1096" s="27"/>
      <c r="FD1096" s="27"/>
      <c r="FE1096" s="27"/>
      <c r="FF1096" s="27"/>
      <c r="FG1096" s="27"/>
      <c r="FH1096" s="27"/>
      <c r="FI1096" s="27"/>
      <c r="FJ1096" s="27"/>
      <c r="FK1096" s="27"/>
      <c r="FL1096" s="27"/>
      <c r="FM1096" s="27"/>
      <c r="FN1096" s="27"/>
      <c r="FO1096" s="27"/>
      <c r="FP1096" s="27"/>
      <c r="FQ1096" s="27"/>
      <c r="FR1096" s="27"/>
      <c r="FS1096" s="27"/>
      <c r="FT1096" s="27"/>
      <c r="FU1096" s="27"/>
      <c r="FV1096" s="27"/>
      <c r="FW1096" s="27"/>
      <c r="FX1096" s="27"/>
      <c r="FY1096" s="27"/>
      <c r="FZ1096" s="27"/>
      <c r="GA1096" s="27"/>
      <c r="GB1096" s="27"/>
      <c r="GC1096" s="27"/>
      <c r="GD1096" s="27"/>
      <c r="GE1096" s="27"/>
      <c r="GF1096" s="27"/>
      <c r="GG1096" s="27"/>
      <c r="GH1096" s="27"/>
      <c r="GI1096" s="27"/>
      <c r="GJ1096" s="27"/>
      <c r="GK1096" s="27"/>
      <c r="GL1096" s="27"/>
      <c r="GM1096" s="27"/>
      <c r="GN1096" s="27"/>
      <c r="GO1096" s="27"/>
      <c r="GP1096" s="27"/>
      <c r="GQ1096" s="27"/>
      <c r="GR1096" s="27"/>
      <c r="GS1096" s="27"/>
      <c r="GT1096" s="27"/>
      <c r="GU1096" s="27"/>
      <c r="GV1096" s="27"/>
      <c r="GW1096" s="27"/>
      <c r="GX1096" s="27"/>
      <c r="GY1096" s="27"/>
      <c r="GZ1096" s="27"/>
      <c r="HA1096" s="27"/>
      <c r="HB1096" s="27"/>
      <c r="HC1096" s="27"/>
      <c r="HD1096" s="27"/>
      <c r="HE1096" s="27"/>
      <c r="HF1096" s="27"/>
      <c r="HG1096" s="27"/>
      <c r="HH1096" s="27"/>
      <c r="HI1096" s="27"/>
      <c r="HJ1096" s="27"/>
      <c r="HK1096" s="27"/>
      <c r="HL1096" s="27"/>
      <c r="HM1096" s="27"/>
      <c r="HN1096" s="27"/>
      <c r="HO1096" s="27"/>
      <c r="HP1096" s="27"/>
      <c r="HQ1096" s="27"/>
      <c r="HR1096" s="27"/>
      <c r="HS1096" s="27"/>
      <c r="HT1096" s="27"/>
      <c r="HU1096" s="27"/>
      <c r="HV1096" s="27"/>
      <c r="HW1096" s="27"/>
      <c r="HX1096" s="27"/>
      <c r="HY1096" s="27"/>
      <c r="HZ1096" s="27"/>
      <c r="IA1096" s="27"/>
      <c r="IB1096" s="27"/>
      <c r="IC1096" s="27"/>
      <c r="ID1096" s="27"/>
      <c r="IE1096" s="27"/>
      <c r="IF1096" s="27"/>
      <c r="IG1096" s="27"/>
      <c r="IH1096" s="27"/>
      <c r="II1096" s="27"/>
      <c r="IJ1096" s="27"/>
      <c r="IK1096" s="27"/>
      <c r="IL1096" s="27"/>
      <c r="IM1096" s="27"/>
      <c r="IN1096" s="27"/>
      <c r="IO1096" s="27"/>
      <c r="IP1096" s="27"/>
      <c r="IQ1096" s="27"/>
      <c r="IR1096" s="27"/>
      <c r="IS1096" s="27"/>
      <c r="IT1096" s="27"/>
      <c r="IU1096" s="27"/>
      <c r="IV1096" s="27"/>
    </row>
    <row r="1097" spans="1:256" s="25" customFormat="1" ht="11.25">
      <c r="A1097" s="27"/>
      <c r="B1097" s="27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  <c r="CW1097" s="27"/>
      <c r="CX1097" s="27"/>
      <c r="CY1097" s="27"/>
      <c r="CZ1097" s="27"/>
      <c r="DA1097" s="27"/>
      <c r="DB1097" s="27"/>
      <c r="DC1097" s="27"/>
      <c r="DD1097" s="27"/>
      <c r="DE1097" s="27"/>
      <c r="DF1097" s="27"/>
      <c r="DG1097" s="27"/>
      <c r="DH1097" s="27"/>
      <c r="DI1097" s="27"/>
      <c r="DJ1097" s="27"/>
      <c r="DK1097" s="27"/>
      <c r="DL1097" s="27"/>
      <c r="DM1097" s="27"/>
      <c r="DN1097" s="27"/>
      <c r="DO1097" s="27"/>
      <c r="DP1097" s="27"/>
      <c r="DQ1097" s="27"/>
      <c r="DR1097" s="27"/>
      <c r="DS1097" s="27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  <c r="ED1097" s="27"/>
      <c r="EE1097" s="27"/>
      <c r="EF1097" s="27"/>
      <c r="EG1097" s="27"/>
      <c r="EH1097" s="27"/>
      <c r="EI1097" s="27"/>
      <c r="EJ1097" s="27"/>
      <c r="EK1097" s="27"/>
      <c r="EL1097" s="27"/>
      <c r="EM1097" s="27"/>
      <c r="EN1097" s="27"/>
      <c r="EO1097" s="27"/>
      <c r="EP1097" s="27"/>
      <c r="EQ1097" s="27"/>
      <c r="ER1097" s="27"/>
      <c r="ES1097" s="27"/>
      <c r="ET1097" s="27"/>
      <c r="EU1097" s="27"/>
      <c r="EV1097" s="27"/>
      <c r="EW1097" s="27"/>
      <c r="EX1097" s="27"/>
      <c r="EY1097" s="27"/>
      <c r="EZ1097" s="27"/>
      <c r="FA1097" s="27"/>
      <c r="FB1097" s="27"/>
      <c r="FC1097" s="27"/>
      <c r="FD1097" s="27"/>
      <c r="FE1097" s="27"/>
      <c r="FF1097" s="27"/>
      <c r="FG1097" s="27"/>
      <c r="FH1097" s="27"/>
      <c r="FI1097" s="27"/>
      <c r="FJ1097" s="27"/>
      <c r="FK1097" s="27"/>
      <c r="FL1097" s="27"/>
      <c r="FM1097" s="27"/>
      <c r="FN1097" s="27"/>
      <c r="FO1097" s="27"/>
      <c r="FP1097" s="27"/>
      <c r="FQ1097" s="27"/>
      <c r="FR1097" s="27"/>
      <c r="FS1097" s="27"/>
      <c r="FT1097" s="27"/>
      <c r="FU1097" s="27"/>
      <c r="FV1097" s="27"/>
      <c r="FW1097" s="27"/>
      <c r="FX1097" s="27"/>
      <c r="FY1097" s="27"/>
      <c r="FZ1097" s="27"/>
      <c r="GA1097" s="27"/>
      <c r="GB1097" s="27"/>
      <c r="GC1097" s="27"/>
      <c r="GD1097" s="27"/>
      <c r="GE1097" s="27"/>
      <c r="GF1097" s="27"/>
      <c r="GG1097" s="27"/>
      <c r="GH1097" s="27"/>
      <c r="GI1097" s="27"/>
      <c r="GJ1097" s="27"/>
      <c r="GK1097" s="27"/>
      <c r="GL1097" s="27"/>
      <c r="GM1097" s="27"/>
      <c r="GN1097" s="27"/>
      <c r="GO1097" s="27"/>
      <c r="GP1097" s="27"/>
      <c r="GQ1097" s="27"/>
      <c r="GR1097" s="27"/>
      <c r="GS1097" s="27"/>
      <c r="GT1097" s="27"/>
      <c r="GU1097" s="27"/>
      <c r="GV1097" s="27"/>
      <c r="GW1097" s="27"/>
      <c r="GX1097" s="27"/>
      <c r="GY1097" s="27"/>
      <c r="GZ1097" s="27"/>
      <c r="HA1097" s="27"/>
      <c r="HB1097" s="27"/>
      <c r="HC1097" s="27"/>
      <c r="HD1097" s="27"/>
      <c r="HE1097" s="27"/>
      <c r="HF1097" s="27"/>
      <c r="HG1097" s="27"/>
      <c r="HH1097" s="27"/>
      <c r="HI1097" s="27"/>
      <c r="HJ1097" s="27"/>
      <c r="HK1097" s="27"/>
      <c r="HL1097" s="27"/>
      <c r="HM1097" s="27"/>
      <c r="HN1097" s="27"/>
      <c r="HO1097" s="27"/>
      <c r="HP1097" s="27"/>
      <c r="HQ1097" s="27"/>
      <c r="HR1097" s="27"/>
      <c r="HS1097" s="27"/>
      <c r="HT1097" s="27"/>
      <c r="HU1097" s="27"/>
      <c r="HV1097" s="27"/>
      <c r="HW1097" s="27"/>
      <c r="HX1097" s="27"/>
      <c r="HY1097" s="27"/>
      <c r="HZ1097" s="27"/>
      <c r="IA1097" s="27"/>
      <c r="IB1097" s="27"/>
      <c r="IC1097" s="27"/>
      <c r="ID1097" s="27"/>
      <c r="IE1097" s="27"/>
      <c r="IF1097" s="27"/>
      <c r="IG1097" s="27"/>
      <c r="IH1097" s="27"/>
      <c r="II1097" s="27"/>
      <c r="IJ1097" s="27"/>
      <c r="IK1097" s="27"/>
      <c r="IL1097" s="27"/>
      <c r="IM1097" s="27"/>
      <c r="IN1097" s="27"/>
      <c r="IO1097" s="27"/>
      <c r="IP1097" s="27"/>
      <c r="IQ1097" s="27"/>
      <c r="IR1097" s="27"/>
      <c r="IS1097" s="27"/>
      <c r="IT1097" s="27"/>
      <c r="IU1097" s="27"/>
      <c r="IV1097" s="27"/>
    </row>
    <row r="1098" spans="1:256" s="25" customFormat="1" ht="12" thickBot="1">
      <c r="A1098" s="28"/>
      <c r="B1098" s="28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  <c r="BR1098" s="28"/>
      <c r="BS1098" s="28"/>
      <c r="BT1098" s="28"/>
      <c r="BU1098" s="28"/>
      <c r="BV1098" s="28"/>
      <c r="BW1098" s="28"/>
      <c r="BX1098" s="28"/>
      <c r="BY1098" s="28"/>
      <c r="BZ1098" s="28"/>
      <c r="CA1098" s="28"/>
      <c r="CB1098" s="28"/>
      <c r="CC1098" s="28"/>
      <c r="CD1098" s="28"/>
      <c r="CE1098" s="28"/>
      <c r="CF1098" s="28"/>
      <c r="CG1098" s="28"/>
      <c r="CH1098" s="28"/>
      <c r="CI1098" s="28"/>
      <c r="CJ1098" s="28"/>
      <c r="CK1098" s="28"/>
      <c r="CL1098" s="28"/>
      <c r="CM1098" s="28"/>
      <c r="CN1098" s="28"/>
      <c r="CO1098" s="28"/>
      <c r="CP1098" s="28"/>
      <c r="CQ1098" s="28"/>
      <c r="CR1098" s="28"/>
      <c r="CS1098" s="28"/>
      <c r="CT1098" s="28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28"/>
      <c r="EC1098" s="28"/>
      <c r="ED1098" s="28"/>
      <c r="EE1098" s="28"/>
      <c r="EF1098" s="28"/>
      <c r="EG1098" s="28"/>
      <c r="EH1098" s="28"/>
      <c r="EI1098" s="28"/>
      <c r="EJ1098" s="28"/>
      <c r="EK1098" s="28"/>
      <c r="EL1098" s="28"/>
      <c r="EM1098" s="28"/>
      <c r="EN1098" s="28"/>
      <c r="EO1098" s="28"/>
      <c r="EP1098" s="28"/>
      <c r="EQ1098" s="28"/>
      <c r="ER1098" s="28"/>
      <c r="ES1098" s="28"/>
      <c r="ET1098" s="28"/>
      <c r="EU1098" s="28"/>
      <c r="EV1098" s="28"/>
      <c r="EW1098" s="28"/>
      <c r="EX1098" s="28"/>
      <c r="EY1098" s="28"/>
      <c r="EZ1098" s="28"/>
      <c r="FA1098" s="28"/>
      <c r="FB1098" s="28"/>
      <c r="FC1098" s="28"/>
      <c r="FD1098" s="28"/>
      <c r="FE1098" s="28"/>
      <c r="FF1098" s="28"/>
      <c r="FG1098" s="28"/>
      <c r="FH1098" s="28"/>
      <c r="FI1098" s="28"/>
      <c r="FJ1098" s="28"/>
      <c r="FK1098" s="28"/>
      <c r="FL1098" s="28"/>
      <c r="FM1098" s="28"/>
      <c r="FN1098" s="28"/>
      <c r="FO1098" s="28"/>
      <c r="FP1098" s="28"/>
      <c r="FQ1098" s="28"/>
      <c r="FR1098" s="28"/>
      <c r="FS1098" s="28"/>
      <c r="FT1098" s="28"/>
      <c r="FU1098" s="28"/>
      <c r="FV1098" s="28"/>
      <c r="FW1098" s="28"/>
      <c r="FX1098" s="28"/>
      <c r="FY1098" s="28"/>
      <c r="FZ1098" s="28"/>
      <c r="GA1098" s="28"/>
      <c r="GB1098" s="28"/>
      <c r="GC1098" s="28"/>
      <c r="GD1098" s="28"/>
      <c r="GE1098" s="28"/>
      <c r="GF1098" s="28"/>
      <c r="GG1098" s="28"/>
      <c r="GH1098" s="28"/>
      <c r="GI1098" s="28"/>
      <c r="GJ1098" s="28"/>
      <c r="GK1098" s="28"/>
      <c r="GL1098" s="28"/>
      <c r="GM1098" s="28"/>
      <c r="GN1098" s="28"/>
      <c r="GO1098" s="28"/>
      <c r="GP1098" s="28"/>
      <c r="GQ1098" s="28"/>
      <c r="GR1098" s="28"/>
      <c r="GS1098" s="28"/>
      <c r="GT1098" s="28"/>
      <c r="GU1098" s="28"/>
      <c r="GV1098" s="28"/>
      <c r="GW1098" s="28"/>
      <c r="GX1098" s="28"/>
      <c r="GY1098" s="28"/>
      <c r="GZ1098" s="28"/>
      <c r="HA1098" s="28"/>
      <c r="HB1098" s="28"/>
      <c r="HC1098" s="28"/>
      <c r="HD1098" s="28"/>
      <c r="HE1098" s="28"/>
      <c r="HF1098" s="28"/>
      <c r="HG1098" s="28"/>
      <c r="HH1098" s="28"/>
      <c r="HI1098" s="28"/>
      <c r="HJ1098" s="28"/>
      <c r="HK1098" s="28"/>
      <c r="HL1098" s="28"/>
      <c r="HM1098" s="28"/>
      <c r="HN1098" s="28"/>
      <c r="HO1098" s="28"/>
      <c r="HP1098" s="28"/>
      <c r="HQ1098" s="28"/>
      <c r="HR1098" s="28"/>
      <c r="HS1098" s="28"/>
      <c r="HT1098" s="28"/>
      <c r="HU1098" s="28"/>
      <c r="HV1098" s="28"/>
      <c r="HW1098" s="28"/>
      <c r="HX1098" s="28"/>
      <c r="HY1098" s="28"/>
      <c r="HZ1098" s="28"/>
      <c r="IA1098" s="28"/>
      <c r="IB1098" s="28"/>
      <c r="IC1098" s="28"/>
      <c r="ID1098" s="28"/>
      <c r="IE1098" s="28"/>
      <c r="IF1098" s="28"/>
      <c r="IG1098" s="28"/>
      <c r="IH1098" s="28"/>
      <c r="II1098" s="28"/>
      <c r="IJ1098" s="28"/>
      <c r="IK1098" s="28"/>
      <c r="IL1098" s="28"/>
      <c r="IM1098" s="28"/>
      <c r="IN1098" s="28"/>
      <c r="IO1098" s="28"/>
      <c r="IP1098" s="28"/>
      <c r="IQ1098" s="28"/>
      <c r="IR1098" s="28"/>
      <c r="IS1098" s="28"/>
      <c r="IT1098" s="28"/>
      <c r="IU1098" s="28"/>
      <c r="IV1098" s="28"/>
    </row>
  </sheetData>
  <hyperlinks>
    <hyperlink ref="A3" location="Beam" display="Beam Weapons"/>
    <hyperlink ref="A4" location="Launcher" display="Launchers"/>
    <hyperlink ref="B3" location="Armor" display="Armor and Suits"/>
    <hyperlink ref="E3" location="Comm" display="Comm. &amp; Security"/>
    <hyperlink ref="A5" location="Melee" display="Melee Weapons"/>
    <hyperlink ref="A6" location="Missiles" display="Missiles"/>
    <hyperlink ref="A7" location="OtherWeapons" display="Other Weapons"/>
    <hyperlink ref="A8" location="Pistols" display="Pistols"/>
    <hyperlink ref="A9" location="Plasma" display="Plasma"/>
    <hyperlink ref="A10" location="Ranged" display="Ranged Weapons"/>
    <hyperlink ref="A11" location="Rifles" display="Rifles "/>
    <hyperlink ref="A12" location="ShotGun" display="Shot Guns"/>
    <hyperlink ref="A13" location="Stun" display="Stun weapons"/>
    <hyperlink ref="B4" location="PA" display="Powered Armor"/>
    <hyperlink ref="B5" location="Packs" display="Powered Armor Packs"/>
    <hyperlink ref="C3" location="Explosives" display="Explosives"/>
    <hyperlink ref="C4" location="Grenades" display="Grenades"/>
    <hyperlink ref="E4" location="Computer" display="Computer Equipment"/>
    <hyperlink ref="E5" location="Med" display="Medical Equipment"/>
    <hyperlink ref="E6" location="Misc" display="Miscellaneous Equipment"/>
    <hyperlink ref="E7" location="Newtech" display="Newtech"/>
    <hyperlink ref="E8" location="Robots" display="Robots"/>
    <hyperlink ref="E9" location="Sensor" display="Sensor Equipment"/>
    <hyperlink ref="E10" r:id="rId1" display="Survival Equipment"/>
    <hyperlink ref="E11" location="Tools" display="Tools"/>
    <hyperlink ref="I4" location="Food" display="Food &amp; Supplies"/>
    <hyperlink ref="I5" r:id="rId2" display="Live Stock"/>
    <hyperlink ref="I6" location="nonAtmo_vehicles" display="NonAtmo-Vehicles"/>
    <hyperlink ref="I7" location="atmo_vehicles" display="Atmo-Vehicles"/>
    <hyperlink ref="I8" location="ship_items" display="Ship Items"/>
    <hyperlink ref="I3" location="survival" display="Survival"/>
  </hyperlinks>
  <printOptions/>
  <pageMargins left="0.75" right="0.75" top="1" bottom="1" header="0.5" footer="0.5"/>
  <pageSetup horizontalDpi="300" verticalDpi="3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3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T22" sqref="T22"/>
    </sheetView>
  </sheetViews>
  <sheetFormatPr defaultColWidth="9.140625" defaultRowHeight="12.75"/>
  <cols>
    <col min="1" max="1" width="23.140625" style="0" hidden="1" customWidth="1"/>
    <col min="2" max="2" width="0" style="0" hidden="1" customWidth="1"/>
    <col min="3" max="3" width="87.28125" style="0" hidden="1" customWidth="1"/>
    <col min="4" max="4" width="11.8515625" style="0" hidden="1" customWidth="1"/>
    <col min="5" max="18" width="0" style="0" hidden="1" customWidth="1"/>
    <col min="19" max="19" width="18.57421875" style="0" bestFit="1" customWidth="1"/>
    <col min="20" max="20" width="76.421875" style="0" bestFit="1" customWidth="1"/>
  </cols>
  <sheetData>
    <row r="1" spans="1:19" ht="12.75">
      <c r="A1" s="107" t="s">
        <v>1229</v>
      </c>
      <c r="S1" s="107"/>
    </row>
    <row r="2" ht="12.75">
      <c r="A2" s="107" t="s">
        <v>1230</v>
      </c>
    </row>
    <row r="3" spans="1:5" ht="15.75">
      <c r="A3" s="6" t="s">
        <v>62</v>
      </c>
      <c r="B3" s="7" t="s">
        <v>63</v>
      </c>
      <c r="C3" s="7" t="s">
        <v>67</v>
      </c>
      <c r="D3" s="7" t="s">
        <v>68</v>
      </c>
      <c r="E3" s="7" t="s">
        <v>49</v>
      </c>
    </row>
    <row r="4" spans="1:19" s="9" customFormat="1" ht="11.25">
      <c r="A4" s="9" t="s">
        <v>163</v>
      </c>
      <c r="B4" s="9" t="s">
        <v>65</v>
      </c>
      <c r="C4" s="10" t="s">
        <v>1254</v>
      </c>
      <c r="D4" s="9" t="s">
        <v>70</v>
      </c>
      <c r="E4" s="11">
        <f>IF(B4="Minor",2,4)</f>
        <v>2</v>
      </c>
      <c r="S4" s="9" t="s">
        <v>1228</v>
      </c>
    </row>
    <row r="5" spans="1:5" s="9" customFormat="1" ht="11.25">
      <c r="A5" s="9" t="s">
        <v>164</v>
      </c>
      <c r="B5" s="9" t="s">
        <v>66</v>
      </c>
      <c r="C5" s="9" t="s">
        <v>1255</v>
      </c>
      <c r="D5" s="9" t="s">
        <v>70</v>
      </c>
      <c r="E5" s="11">
        <f aca="true" t="shared" si="0" ref="E5:E55">IF(B5="Minor",2,4)</f>
        <v>4</v>
      </c>
    </row>
    <row r="6" spans="1:21" s="9" customFormat="1" ht="11.25">
      <c r="A6" s="9" t="s">
        <v>165</v>
      </c>
      <c r="B6" s="9" t="s">
        <v>65</v>
      </c>
      <c r="C6" s="9" t="s">
        <v>1388</v>
      </c>
      <c r="D6" s="9" t="s">
        <v>70</v>
      </c>
      <c r="E6" s="11">
        <f t="shared" si="0"/>
        <v>2</v>
      </c>
      <c r="S6" s="9" t="s">
        <v>164</v>
      </c>
      <c r="T6" s="9" t="s">
        <v>1255</v>
      </c>
      <c r="U6" s="9">
        <v>4</v>
      </c>
    </row>
    <row r="7" spans="1:21" s="9" customFormat="1" ht="11.25">
      <c r="A7" s="9" t="s">
        <v>166</v>
      </c>
      <c r="B7" s="9" t="s">
        <v>66</v>
      </c>
      <c r="C7" s="9" t="s">
        <v>1389</v>
      </c>
      <c r="D7" s="9" t="s">
        <v>70</v>
      </c>
      <c r="E7" s="11">
        <f t="shared" si="0"/>
        <v>4</v>
      </c>
      <c r="S7" s="9" t="s">
        <v>163</v>
      </c>
      <c r="T7" s="9" t="s">
        <v>1254</v>
      </c>
      <c r="U7" s="9">
        <v>2</v>
      </c>
    </row>
    <row r="8" spans="1:21" s="9" customFormat="1" ht="11.25">
      <c r="A8" s="9" t="s">
        <v>167</v>
      </c>
      <c r="B8" s="9" t="s">
        <v>65</v>
      </c>
      <c r="C8" s="10" t="s">
        <v>1390</v>
      </c>
      <c r="D8" s="9" t="s">
        <v>70</v>
      </c>
      <c r="E8" s="11">
        <f t="shared" si="0"/>
        <v>2</v>
      </c>
      <c r="S8" s="9" t="s">
        <v>222</v>
      </c>
      <c r="T8" s="9" t="s">
        <v>316</v>
      </c>
      <c r="U8" s="9">
        <v>-4</v>
      </c>
    </row>
    <row r="9" spans="1:21" s="9" customFormat="1" ht="11.25">
      <c r="A9" s="9" t="s">
        <v>168</v>
      </c>
      <c r="B9" s="9" t="s">
        <v>66</v>
      </c>
      <c r="C9" s="9" t="s">
        <v>1391</v>
      </c>
      <c r="D9" s="9" t="s">
        <v>70</v>
      </c>
      <c r="E9" s="11">
        <f t="shared" si="0"/>
        <v>4</v>
      </c>
      <c r="S9" s="9" t="s">
        <v>221</v>
      </c>
      <c r="T9" s="10" t="s">
        <v>1293</v>
      </c>
      <c r="U9" s="9">
        <v>-4</v>
      </c>
    </row>
    <row r="10" spans="1:21" s="9" customFormat="1" ht="11.25">
      <c r="A10" s="9" t="s">
        <v>169</v>
      </c>
      <c r="B10" s="9" t="s">
        <v>65</v>
      </c>
      <c r="C10" s="10" t="s">
        <v>158</v>
      </c>
      <c r="D10" s="9" t="s">
        <v>70</v>
      </c>
      <c r="E10" s="11">
        <f t="shared" si="0"/>
        <v>2</v>
      </c>
      <c r="S10" s="9" t="s">
        <v>170</v>
      </c>
      <c r="T10" s="9" t="s">
        <v>1294</v>
      </c>
      <c r="U10" s="9">
        <v>4</v>
      </c>
    </row>
    <row r="11" spans="1:21" s="9" customFormat="1" ht="11.25">
      <c r="A11" s="9" t="s">
        <v>170</v>
      </c>
      <c r="B11" s="9" t="s">
        <v>66</v>
      </c>
      <c r="C11" s="9" t="s">
        <v>159</v>
      </c>
      <c r="D11" s="9" t="s">
        <v>70</v>
      </c>
      <c r="E11" s="11">
        <f t="shared" si="0"/>
        <v>4</v>
      </c>
      <c r="S11" s="9" t="s">
        <v>169</v>
      </c>
      <c r="T11" s="10" t="s">
        <v>1295</v>
      </c>
      <c r="U11" s="9">
        <v>2</v>
      </c>
    </row>
    <row r="12" spans="1:21" s="9" customFormat="1" ht="11.25">
      <c r="A12" s="9" t="s">
        <v>171</v>
      </c>
      <c r="B12" s="9" t="s">
        <v>66</v>
      </c>
      <c r="C12" s="9" t="s">
        <v>160</v>
      </c>
      <c r="D12" s="9" t="s">
        <v>70</v>
      </c>
      <c r="E12" s="11">
        <f t="shared" si="0"/>
        <v>4</v>
      </c>
      <c r="S12" s="9" t="s">
        <v>234</v>
      </c>
      <c r="T12" s="9" t="s">
        <v>327</v>
      </c>
      <c r="U12" s="9">
        <v>-2</v>
      </c>
    </row>
    <row r="13" spans="1:21" s="9" customFormat="1" ht="11.25">
      <c r="A13" s="9" t="s">
        <v>172</v>
      </c>
      <c r="B13" s="9" t="s">
        <v>65</v>
      </c>
      <c r="C13" s="9" t="s">
        <v>161</v>
      </c>
      <c r="D13" s="9" t="s">
        <v>70</v>
      </c>
      <c r="E13" s="11">
        <f t="shared" si="0"/>
        <v>2</v>
      </c>
      <c r="S13" s="9" t="s">
        <v>1259</v>
      </c>
      <c r="T13" s="10" t="s">
        <v>1242</v>
      </c>
      <c r="U13" s="9">
        <v>-2</v>
      </c>
    </row>
    <row r="14" spans="1:21" s="9" customFormat="1" ht="11.25">
      <c r="A14" s="9" t="s">
        <v>173</v>
      </c>
      <c r="B14" s="9" t="s">
        <v>65</v>
      </c>
      <c r="C14" s="9" t="s">
        <v>161</v>
      </c>
      <c r="D14" s="9" t="s">
        <v>70</v>
      </c>
      <c r="E14" s="11">
        <f t="shared" si="0"/>
        <v>2</v>
      </c>
      <c r="S14" s="9" t="s">
        <v>1243</v>
      </c>
      <c r="T14" s="10" t="s">
        <v>1246</v>
      </c>
      <c r="U14" s="9">
        <v>4</v>
      </c>
    </row>
    <row r="15" spans="1:21" s="9" customFormat="1" ht="11.25">
      <c r="A15" s="9" t="s">
        <v>174</v>
      </c>
      <c r="B15" s="9" t="s">
        <v>65</v>
      </c>
      <c r="C15" s="10" t="s">
        <v>1256</v>
      </c>
      <c r="D15" s="9" t="s">
        <v>70</v>
      </c>
      <c r="E15" s="11">
        <f t="shared" si="0"/>
        <v>2</v>
      </c>
      <c r="S15" s="9" t="s">
        <v>1244</v>
      </c>
      <c r="T15" s="10" t="s">
        <v>1245</v>
      </c>
      <c r="U15" s="9">
        <v>2</v>
      </c>
    </row>
    <row r="16" spans="1:21" s="9" customFormat="1" ht="11.25">
      <c r="A16" s="9" t="s">
        <v>175</v>
      </c>
      <c r="B16" s="9" t="s">
        <v>66</v>
      </c>
      <c r="C16" s="9" t="s">
        <v>162</v>
      </c>
      <c r="D16" s="9" t="s">
        <v>70</v>
      </c>
      <c r="E16" s="11">
        <f t="shared" si="0"/>
        <v>4</v>
      </c>
      <c r="S16" s="9" t="s">
        <v>1260</v>
      </c>
      <c r="T16" s="9" t="s">
        <v>1247</v>
      </c>
      <c r="U16" s="9">
        <v>2</v>
      </c>
    </row>
    <row r="17" spans="1:21" s="9" customFormat="1" ht="11.25">
      <c r="A17" s="9" t="s">
        <v>176</v>
      </c>
      <c r="B17" s="9" t="s">
        <v>65</v>
      </c>
      <c r="C17" s="10" t="s">
        <v>1392</v>
      </c>
      <c r="D17" s="9" t="s">
        <v>70</v>
      </c>
      <c r="E17" s="11">
        <f t="shared" si="0"/>
        <v>2</v>
      </c>
      <c r="S17" s="9" t="s">
        <v>1261</v>
      </c>
      <c r="T17" s="9" t="s">
        <v>1248</v>
      </c>
      <c r="U17" s="9">
        <v>-2</v>
      </c>
    </row>
    <row r="18" spans="1:21" s="9" customFormat="1" ht="11.25">
      <c r="A18" s="9" t="s">
        <v>177</v>
      </c>
      <c r="B18" s="9" t="s">
        <v>66</v>
      </c>
      <c r="C18" s="9" t="s">
        <v>1393</v>
      </c>
      <c r="D18" s="9" t="s">
        <v>70</v>
      </c>
      <c r="E18" s="11">
        <f t="shared" si="0"/>
        <v>4</v>
      </c>
      <c r="S18" s="9" t="s">
        <v>175</v>
      </c>
      <c r="T18" s="9" t="s">
        <v>162</v>
      </c>
      <c r="U18" s="9">
        <v>4</v>
      </c>
    </row>
    <row r="19" spans="1:21" s="9" customFormat="1" ht="11.25">
      <c r="A19" s="9" t="s">
        <v>178</v>
      </c>
      <c r="B19" s="9" t="s">
        <v>65</v>
      </c>
      <c r="C19" s="10" t="s">
        <v>1394</v>
      </c>
      <c r="D19" s="9" t="s">
        <v>70</v>
      </c>
      <c r="E19" s="11">
        <f t="shared" si="0"/>
        <v>2</v>
      </c>
      <c r="S19" s="9" t="s">
        <v>174</v>
      </c>
      <c r="T19" s="9" t="s">
        <v>1256</v>
      </c>
      <c r="U19" s="9">
        <v>2</v>
      </c>
    </row>
    <row r="20" spans="1:21" s="9" customFormat="1" ht="11.25">
      <c r="A20" s="9" t="s">
        <v>179</v>
      </c>
      <c r="B20" s="9" t="s">
        <v>65</v>
      </c>
      <c r="C20" s="10" t="s">
        <v>1395</v>
      </c>
      <c r="D20" s="9" t="s">
        <v>70</v>
      </c>
      <c r="E20" s="11">
        <f t="shared" si="0"/>
        <v>2</v>
      </c>
      <c r="S20" s="9" t="s">
        <v>177</v>
      </c>
      <c r="T20" s="9" t="s">
        <v>1258</v>
      </c>
      <c r="U20" s="9">
        <v>4</v>
      </c>
    </row>
    <row r="21" spans="1:21" s="9" customFormat="1" ht="11.25">
      <c r="A21" s="9" t="s">
        <v>180</v>
      </c>
      <c r="B21" s="9" t="s">
        <v>65</v>
      </c>
      <c r="C21" s="10" t="s">
        <v>1396</v>
      </c>
      <c r="D21" s="9" t="s">
        <v>70</v>
      </c>
      <c r="E21" s="11">
        <f t="shared" si="0"/>
        <v>2</v>
      </c>
      <c r="S21" s="9" t="s">
        <v>176</v>
      </c>
      <c r="T21" s="10" t="s">
        <v>1257</v>
      </c>
      <c r="U21" s="9">
        <v>2</v>
      </c>
    </row>
    <row r="22" spans="1:21" s="9" customFormat="1" ht="11.25">
      <c r="A22" s="9" t="s">
        <v>181</v>
      </c>
      <c r="B22" s="9" t="s">
        <v>65</v>
      </c>
      <c r="C22" s="9" t="s">
        <v>274</v>
      </c>
      <c r="D22" s="9" t="s">
        <v>70</v>
      </c>
      <c r="E22" s="11">
        <f t="shared" si="0"/>
        <v>2</v>
      </c>
      <c r="S22" s="9" t="s">
        <v>242</v>
      </c>
      <c r="T22" s="9" t="s">
        <v>1297</v>
      </c>
      <c r="U22" s="9">
        <v>-4</v>
      </c>
    </row>
    <row r="23" spans="1:21" s="9" customFormat="1" ht="11.25">
      <c r="A23" s="9" t="s">
        <v>182</v>
      </c>
      <c r="B23" s="9" t="s">
        <v>66</v>
      </c>
      <c r="C23" s="9" t="s">
        <v>275</v>
      </c>
      <c r="D23" s="9" t="s">
        <v>70</v>
      </c>
      <c r="E23" s="11">
        <f t="shared" si="0"/>
        <v>4</v>
      </c>
      <c r="S23" s="9" t="s">
        <v>241</v>
      </c>
      <c r="T23" s="9" t="s">
        <v>1296</v>
      </c>
      <c r="U23" s="9">
        <v>-2</v>
      </c>
    </row>
    <row r="24" spans="1:21" s="9" customFormat="1" ht="11.25">
      <c r="A24" s="9" t="s">
        <v>183</v>
      </c>
      <c r="B24" s="9" t="s">
        <v>66</v>
      </c>
      <c r="C24" s="10" t="s">
        <v>1397</v>
      </c>
      <c r="D24" s="9" t="s">
        <v>70</v>
      </c>
      <c r="E24" s="11">
        <f t="shared" si="0"/>
        <v>4</v>
      </c>
      <c r="S24" s="110" t="s">
        <v>245</v>
      </c>
      <c r="T24" s="10" t="s">
        <v>1298</v>
      </c>
      <c r="U24" s="9">
        <v>-2</v>
      </c>
    </row>
    <row r="25" spans="1:21" s="9" customFormat="1" ht="11.25">
      <c r="A25" s="9" t="s">
        <v>184</v>
      </c>
      <c r="B25" s="9" t="s">
        <v>65</v>
      </c>
      <c r="C25" s="10" t="s">
        <v>276</v>
      </c>
      <c r="D25" s="9" t="s">
        <v>70</v>
      </c>
      <c r="E25" s="11">
        <f t="shared" si="0"/>
        <v>2</v>
      </c>
      <c r="S25" s="110" t="s">
        <v>1262</v>
      </c>
      <c r="T25" s="9" t="s">
        <v>1253</v>
      </c>
      <c r="U25" s="9">
        <v>4</v>
      </c>
    </row>
    <row r="26" spans="1:21" s="9" customFormat="1" ht="11.25">
      <c r="A26" s="9" t="s">
        <v>185</v>
      </c>
      <c r="B26" s="9" t="s">
        <v>65</v>
      </c>
      <c r="C26" s="9" t="s">
        <v>277</v>
      </c>
      <c r="D26" s="9" t="s">
        <v>70</v>
      </c>
      <c r="E26" s="11">
        <f t="shared" si="0"/>
        <v>2</v>
      </c>
      <c r="S26" s="110" t="s">
        <v>248</v>
      </c>
      <c r="T26" s="9" t="s">
        <v>1299</v>
      </c>
      <c r="U26" s="9">
        <v>-2</v>
      </c>
    </row>
    <row r="27" spans="1:21" s="9" customFormat="1" ht="11.25">
      <c r="A27" s="9" t="s">
        <v>186</v>
      </c>
      <c r="B27" s="9" t="s">
        <v>65</v>
      </c>
      <c r="C27" s="9" t="s">
        <v>278</v>
      </c>
      <c r="D27" s="9" t="s">
        <v>70</v>
      </c>
      <c r="E27" s="11">
        <f t="shared" si="0"/>
        <v>2</v>
      </c>
      <c r="S27" s="110" t="s">
        <v>1250</v>
      </c>
      <c r="T27" s="9" t="s">
        <v>1251</v>
      </c>
      <c r="U27" s="9">
        <v>-4</v>
      </c>
    </row>
    <row r="28" spans="1:21" s="9" customFormat="1" ht="11.25">
      <c r="A28" s="9" t="s">
        <v>187</v>
      </c>
      <c r="B28" s="9" t="s">
        <v>65</v>
      </c>
      <c r="C28" s="10" t="s">
        <v>279</v>
      </c>
      <c r="D28" s="9" t="s">
        <v>70</v>
      </c>
      <c r="E28" s="11">
        <f t="shared" si="0"/>
        <v>2</v>
      </c>
      <c r="S28" s="110" t="s">
        <v>1249</v>
      </c>
      <c r="T28" s="9" t="s">
        <v>1252</v>
      </c>
      <c r="U28" s="9">
        <v>-2</v>
      </c>
    </row>
    <row r="29" spans="1:21" s="9" customFormat="1" ht="11.25">
      <c r="A29" s="9" t="s">
        <v>188</v>
      </c>
      <c r="B29" s="9">
        <v>0</v>
      </c>
      <c r="C29" s="9" t="s">
        <v>280</v>
      </c>
      <c r="D29" s="9" t="s">
        <v>70</v>
      </c>
      <c r="E29" s="11">
        <f t="shared" si="0"/>
        <v>4</v>
      </c>
      <c r="S29" s="110" t="s">
        <v>270</v>
      </c>
      <c r="T29" s="9" t="s">
        <v>365</v>
      </c>
      <c r="U29" s="9">
        <v>-4</v>
      </c>
    </row>
    <row r="30" spans="1:21" s="9" customFormat="1" ht="11.25">
      <c r="A30" s="9" t="s">
        <v>189</v>
      </c>
      <c r="B30" s="9" t="s">
        <v>65</v>
      </c>
      <c r="C30" s="9" t="s">
        <v>281</v>
      </c>
      <c r="D30" s="9" t="s">
        <v>70</v>
      </c>
      <c r="E30" s="11">
        <f t="shared" si="0"/>
        <v>2</v>
      </c>
      <c r="S30" s="110" t="s">
        <v>269</v>
      </c>
      <c r="T30" s="10" t="s">
        <v>0</v>
      </c>
      <c r="U30" s="9">
        <v>-2</v>
      </c>
    </row>
    <row r="31" spans="1:19" s="9" customFormat="1" ht="11.25">
      <c r="A31" s="9" t="s">
        <v>190</v>
      </c>
      <c r="B31" s="9" t="s">
        <v>66</v>
      </c>
      <c r="C31" s="10" t="s">
        <v>282</v>
      </c>
      <c r="D31" s="9" t="s">
        <v>70</v>
      </c>
      <c r="E31" s="11">
        <f t="shared" si="0"/>
        <v>4</v>
      </c>
      <c r="S31" s="110"/>
    </row>
    <row r="32" spans="1:19" s="9" customFormat="1" ht="11.25">
      <c r="A32" s="9" t="s">
        <v>191</v>
      </c>
      <c r="B32" s="9" t="s">
        <v>65</v>
      </c>
      <c r="C32" s="9" t="s">
        <v>283</v>
      </c>
      <c r="D32" s="9" t="s">
        <v>70</v>
      </c>
      <c r="E32" s="11">
        <f t="shared" si="0"/>
        <v>2</v>
      </c>
      <c r="S32" s="110"/>
    </row>
    <row r="33" spans="1:19" s="9" customFormat="1" ht="11.25">
      <c r="A33" s="9" t="s">
        <v>192</v>
      </c>
      <c r="B33" s="9" t="s">
        <v>66</v>
      </c>
      <c r="C33" s="9" t="s">
        <v>284</v>
      </c>
      <c r="D33" s="9" t="s">
        <v>70</v>
      </c>
      <c r="E33" s="11">
        <f t="shared" si="0"/>
        <v>4</v>
      </c>
      <c r="S33" s="110"/>
    </row>
    <row r="34" spans="1:19" s="9" customFormat="1" ht="11.25">
      <c r="A34" s="9" t="s">
        <v>193</v>
      </c>
      <c r="B34" s="9" t="s">
        <v>65</v>
      </c>
      <c r="C34" s="10" t="s">
        <v>285</v>
      </c>
      <c r="D34" s="9" t="s">
        <v>70</v>
      </c>
      <c r="E34" s="11">
        <f t="shared" si="0"/>
        <v>2</v>
      </c>
      <c r="S34" s="110"/>
    </row>
    <row r="35" spans="1:19" s="9" customFormat="1" ht="11.25">
      <c r="A35" s="9" t="s">
        <v>194</v>
      </c>
      <c r="B35" s="9" t="s">
        <v>66</v>
      </c>
      <c r="C35" s="10" t="s">
        <v>286</v>
      </c>
      <c r="D35" s="9" t="s">
        <v>70</v>
      </c>
      <c r="E35" s="11">
        <f t="shared" si="0"/>
        <v>4</v>
      </c>
      <c r="S35" s="110"/>
    </row>
    <row r="36" spans="1:19" s="9" customFormat="1" ht="11.25">
      <c r="A36" s="9" t="s">
        <v>195</v>
      </c>
      <c r="B36" s="9" t="s">
        <v>65</v>
      </c>
      <c r="C36" s="10" t="s">
        <v>287</v>
      </c>
      <c r="D36" s="9" t="s">
        <v>70</v>
      </c>
      <c r="E36" s="11">
        <f t="shared" si="0"/>
        <v>2</v>
      </c>
      <c r="S36" s="110"/>
    </row>
    <row r="37" spans="1:19" s="9" customFormat="1" ht="11.25">
      <c r="A37" s="9" t="s">
        <v>196</v>
      </c>
      <c r="B37" s="9" t="s">
        <v>65</v>
      </c>
      <c r="C37" s="10" t="s">
        <v>288</v>
      </c>
      <c r="D37" s="9" t="s">
        <v>70</v>
      </c>
      <c r="E37" s="11">
        <f t="shared" si="0"/>
        <v>2</v>
      </c>
      <c r="S37" s="110"/>
    </row>
    <row r="38" spans="1:19" s="9" customFormat="1" ht="11.25">
      <c r="A38" s="9" t="s">
        <v>197</v>
      </c>
      <c r="B38" s="9" t="s">
        <v>66</v>
      </c>
      <c r="C38" s="9" t="s">
        <v>289</v>
      </c>
      <c r="D38" s="9" t="s">
        <v>70</v>
      </c>
      <c r="E38" s="11">
        <f t="shared" si="0"/>
        <v>4</v>
      </c>
      <c r="S38" s="110"/>
    </row>
    <row r="39" spans="1:19" s="9" customFormat="1" ht="11.25">
      <c r="A39" s="9" t="s">
        <v>198</v>
      </c>
      <c r="B39" s="9" t="s">
        <v>65</v>
      </c>
      <c r="C39" s="9" t="s">
        <v>290</v>
      </c>
      <c r="D39" s="9" t="s">
        <v>70</v>
      </c>
      <c r="E39" s="11">
        <f t="shared" si="0"/>
        <v>2</v>
      </c>
      <c r="S39" s="110"/>
    </row>
    <row r="40" spans="1:19" s="9" customFormat="1" ht="11.25">
      <c r="A40" s="9" t="s">
        <v>199</v>
      </c>
      <c r="B40" s="9" t="s">
        <v>65</v>
      </c>
      <c r="C40" s="10" t="s">
        <v>291</v>
      </c>
      <c r="D40" s="9" t="s">
        <v>70</v>
      </c>
      <c r="E40" s="11">
        <f t="shared" si="0"/>
        <v>2</v>
      </c>
      <c r="S40" s="110"/>
    </row>
    <row r="41" spans="1:5" s="9" customFormat="1" ht="11.25">
      <c r="A41" s="9" t="s">
        <v>200</v>
      </c>
      <c r="B41" s="9" t="s">
        <v>66</v>
      </c>
      <c r="C41" s="9" t="s">
        <v>292</v>
      </c>
      <c r="D41" s="9" t="s">
        <v>70</v>
      </c>
      <c r="E41" s="11">
        <f t="shared" si="0"/>
        <v>4</v>
      </c>
    </row>
    <row r="42" spans="1:5" s="9" customFormat="1" ht="11.25">
      <c r="A42" s="9" t="s">
        <v>201</v>
      </c>
      <c r="B42" s="9" t="s">
        <v>65</v>
      </c>
      <c r="C42" s="10" t="s">
        <v>293</v>
      </c>
      <c r="D42" s="9" t="s">
        <v>70</v>
      </c>
      <c r="E42" s="11">
        <f t="shared" si="0"/>
        <v>2</v>
      </c>
    </row>
    <row r="43" spans="1:5" s="9" customFormat="1" ht="11.25">
      <c r="A43" s="9" t="s">
        <v>202</v>
      </c>
      <c r="B43" s="9" t="s">
        <v>65</v>
      </c>
      <c r="C43" s="9" t="s">
        <v>294</v>
      </c>
      <c r="D43" s="9" t="s">
        <v>70</v>
      </c>
      <c r="E43" s="11">
        <f t="shared" si="0"/>
        <v>2</v>
      </c>
    </row>
    <row r="44" spans="1:5" s="9" customFormat="1" ht="11.25">
      <c r="A44" s="9" t="s">
        <v>203</v>
      </c>
      <c r="B44" s="9" t="s">
        <v>66</v>
      </c>
      <c r="C44" s="9" t="s">
        <v>295</v>
      </c>
      <c r="D44" s="9" t="s">
        <v>70</v>
      </c>
      <c r="E44" s="11">
        <f t="shared" si="0"/>
        <v>4</v>
      </c>
    </row>
    <row r="45" spans="1:5" s="9" customFormat="1" ht="11.25">
      <c r="A45" s="9" t="s">
        <v>204</v>
      </c>
      <c r="B45" s="9" t="s">
        <v>65</v>
      </c>
      <c r="C45" s="9" t="s">
        <v>296</v>
      </c>
      <c r="D45" s="9" t="s">
        <v>70</v>
      </c>
      <c r="E45" s="11">
        <f t="shared" si="0"/>
        <v>2</v>
      </c>
    </row>
    <row r="46" spans="1:5" s="9" customFormat="1" ht="11.25">
      <c r="A46" s="9" t="s">
        <v>205</v>
      </c>
      <c r="B46" s="9" t="s">
        <v>66</v>
      </c>
      <c r="C46" s="9" t="s">
        <v>297</v>
      </c>
      <c r="D46" s="9" t="s">
        <v>70</v>
      </c>
      <c r="E46" s="11">
        <f t="shared" si="0"/>
        <v>4</v>
      </c>
    </row>
    <row r="47" spans="1:5" s="9" customFormat="1" ht="11.25">
      <c r="A47" s="9" t="s">
        <v>206</v>
      </c>
      <c r="B47" s="9" t="s">
        <v>66</v>
      </c>
      <c r="C47" s="10" t="s">
        <v>298</v>
      </c>
      <c r="D47" s="9" t="s">
        <v>70</v>
      </c>
      <c r="E47" s="11">
        <f t="shared" si="0"/>
        <v>4</v>
      </c>
    </row>
    <row r="48" spans="1:5" s="9" customFormat="1" ht="11.25">
      <c r="A48" s="9" t="s">
        <v>207</v>
      </c>
      <c r="B48" s="9" t="s">
        <v>65</v>
      </c>
      <c r="C48" s="9" t="s">
        <v>299</v>
      </c>
      <c r="D48" s="9" t="s">
        <v>70</v>
      </c>
      <c r="E48" s="11">
        <f t="shared" si="0"/>
        <v>2</v>
      </c>
    </row>
    <row r="49" spans="1:5" s="9" customFormat="1" ht="11.25">
      <c r="A49" s="9" t="s">
        <v>208</v>
      </c>
      <c r="B49" s="9" t="s">
        <v>66</v>
      </c>
      <c r="C49" s="9" t="s">
        <v>300</v>
      </c>
      <c r="D49" s="9" t="s">
        <v>70</v>
      </c>
      <c r="E49" s="11">
        <f t="shared" si="0"/>
        <v>4</v>
      </c>
    </row>
    <row r="50" spans="1:5" s="9" customFormat="1" ht="11.25">
      <c r="A50" s="9" t="s">
        <v>209</v>
      </c>
      <c r="B50" s="9" t="s">
        <v>65</v>
      </c>
      <c r="C50" s="10" t="s">
        <v>303</v>
      </c>
      <c r="D50" s="9" t="s">
        <v>70</v>
      </c>
      <c r="E50" s="11">
        <f t="shared" si="0"/>
        <v>2</v>
      </c>
    </row>
    <row r="51" spans="1:5" s="9" customFormat="1" ht="11.25">
      <c r="A51" s="9" t="s">
        <v>210</v>
      </c>
      <c r="B51" s="9" t="s">
        <v>66</v>
      </c>
      <c r="C51" s="9" t="s">
        <v>304</v>
      </c>
      <c r="D51" s="9" t="s">
        <v>70</v>
      </c>
      <c r="E51" s="11">
        <f t="shared" si="0"/>
        <v>4</v>
      </c>
    </row>
    <row r="52" spans="1:5" s="9" customFormat="1" ht="11.25">
      <c r="A52" s="9" t="s">
        <v>211</v>
      </c>
      <c r="B52" s="9" t="s">
        <v>66</v>
      </c>
      <c r="C52" s="9" t="s">
        <v>305</v>
      </c>
      <c r="D52" s="9" t="s">
        <v>70</v>
      </c>
      <c r="E52" s="11">
        <f t="shared" si="0"/>
        <v>4</v>
      </c>
    </row>
    <row r="53" spans="1:5" s="9" customFormat="1" ht="11.25">
      <c r="A53" s="9" t="s">
        <v>212</v>
      </c>
      <c r="B53" s="9" t="s">
        <v>65</v>
      </c>
      <c r="C53" s="9" t="s">
        <v>306</v>
      </c>
      <c r="D53" s="9" t="s">
        <v>70</v>
      </c>
      <c r="E53" s="11">
        <f t="shared" si="0"/>
        <v>2</v>
      </c>
    </row>
    <row r="54" spans="1:5" s="9" customFormat="1" ht="11.25">
      <c r="A54" s="9" t="s">
        <v>213</v>
      </c>
      <c r="B54" s="9" t="s">
        <v>65</v>
      </c>
      <c r="C54" s="10" t="s">
        <v>307</v>
      </c>
      <c r="D54" s="9" t="s">
        <v>70</v>
      </c>
      <c r="E54" s="11">
        <f t="shared" si="0"/>
        <v>2</v>
      </c>
    </row>
    <row r="55" spans="1:5" s="9" customFormat="1" ht="11.25">
      <c r="A55" s="9" t="s">
        <v>214</v>
      </c>
      <c r="B55" s="9" t="s">
        <v>66</v>
      </c>
      <c r="C55" s="10" t="s">
        <v>308</v>
      </c>
      <c r="D55" s="9" t="s">
        <v>70</v>
      </c>
      <c r="E55" s="11">
        <f t="shared" si="0"/>
        <v>4</v>
      </c>
    </row>
    <row r="56" spans="1:5" s="9" customFormat="1" ht="11.25">
      <c r="A56" s="104" t="s">
        <v>215</v>
      </c>
      <c r="B56" s="9" t="s">
        <v>65</v>
      </c>
      <c r="C56" s="10" t="s">
        <v>309</v>
      </c>
      <c r="D56" s="9" t="s">
        <v>137</v>
      </c>
      <c r="E56" s="11">
        <f>IF(B56="Minor",-2,-4)</f>
        <v>-2</v>
      </c>
    </row>
    <row r="57" spans="1:5" s="9" customFormat="1" ht="11.25">
      <c r="A57" s="105" t="s">
        <v>216</v>
      </c>
      <c r="B57" s="9" t="s">
        <v>66</v>
      </c>
      <c r="C57" s="9" t="s">
        <v>310</v>
      </c>
      <c r="D57" s="9" t="s">
        <v>137</v>
      </c>
      <c r="E57" s="11">
        <f aca="true" t="shared" si="1" ref="E57:E113">IF(B57="Minor",-2,-4)</f>
        <v>-4</v>
      </c>
    </row>
    <row r="58" spans="1:5" s="9" customFormat="1" ht="11.25">
      <c r="A58" s="105" t="s">
        <v>217</v>
      </c>
      <c r="B58" s="9" t="s">
        <v>65</v>
      </c>
      <c r="C58" s="10" t="s">
        <v>311</v>
      </c>
      <c r="D58" s="9" t="s">
        <v>137</v>
      </c>
      <c r="E58" s="11">
        <f t="shared" si="1"/>
        <v>-2</v>
      </c>
    </row>
    <row r="59" spans="1:5" s="9" customFormat="1" ht="11.25">
      <c r="A59" s="105" t="s">
        <v>218</v>
      </c>
      <c r="B59" s="9" t="s">
        <v>65</v>
      </c>
      <c r="C59" s="9" t="s">
        <v>312</v>
      </c>
      <c r="D59" s="9" t="s">
        <v>137</v>
      </c>
      <c r="E59" s="11">
        <f t="shared" si="1"/>
        <v>-2</v>
      </c>
    </row>
    <row r="60" spans="1:5" s="9" customFormat="1" ht="11.25">
      <c r="A60" s="105" t="s">
        <v>219</v>
      </c>
      <c r="B60" s="9" t="s">
        <v>66</v>
      </c>
      <c r="C60" s="9" t="s">
        <v>313</v>
      </c>
      <c r="D60" s="9" t="s">
        <v>137</v>
      </c>
      <c r="E60" s="11">
        <f t="shared" si="1"/>
        <v>-4</v>
      </c>
    </row>
    <row r="61" spans="1:5" s="9" customFormat="1" ht="11.25">
      <c r="A61" s="105" t="s">
        <v>220</v>
      </c>
      <c r="B61" s="9" t="s">
        <v>66</v>
      </c>
      <c r="C61" s="10" t="s">
        <v>314</v>
      </c>
      <c r="D61" s="9" t="s">
        <v>137</v>
      </c>
      <c r="E61" s="11">
        <f t="shared" si="1"/>
        <v>-4</v>
      </c>
    </row>
    <row r="62" spans="1:5" s="9" customFormat="1" ht="11.25">
      <c r="A62" s="105" t="s">
        <v>221</v>
      </c>
      <c r="B62" s="9" t="s">
        <v>65</v>
      </c>
      <c r="C62" s="10" t="s">
        <v>315</v>
      </c>
      <c r="D62" s="9" t="s">
        <v>137</v>
      </c>
      <c r="E62" s="11">
        <f t="shared" si="1"/>
        <v>-2</v>
      </c>
    </row>
    <row r="63" spans="1:5" s="9" customFormat="1" ht="11.25">
      <c r="A63" s="105" t="s">
        <v>222</v>
      </c>
      <c r="B63" s="9" t="s">
        <v>66</v>
      </c>
      <c r="C63" s="9" t="s">
        <v>316</v>
      </c>
      <c r="D63" s="9" t="s">
        <v>137</v>
      </c>
      <c r="E63" s="11">
        <f t="shared" si="1"/>
        <v>-4</v>
      </c>
    </row>
    <row r="64" spans="1:5" s="9" customFormat="1" ht="11.25">
      <c r="A64" s="105" t="s">
        <v>223</v>
      </c>
      <c r="B64" s="9" t="s">
        <v>65</v>
      </c>
      <c r="C64" s="10" t="s">
        <v>317</v>
      </c>
      <c r="D64" s="9" t="s">
        <v>137</v>
      </c>
      <c r="E64" s="11">
        <f t="shared" si="1"/>
        <v>-2</v>
      </c>
    </row>
    <row r="65" spans="1:5" s="9" customFormat="1" ht="11.25">
      <c r="A65" s="105" t="s">
        <v>224</v>
      </c>
      <c r="B65" s="9" t="s">
        <v>66</v>
      </c>
      <c r="C65" s="9" t="s">
        <v>12</v>
      </c>
      <c r="D65" s="9" t="s">
        <v>137</v>
      </c>
      <c r="E65" s="11">
        <f t="shared" si="1"/>
        <v>-4</v>
      </c>
    </row>
    <row r="66" spans="1:5" s="9" customFormat="1" ht="11.25">
      <c r="A66" s="105" t="s">
        <v>225</v>
      </c>
      <c r="B66" s="9" t="s">
        <v>65</v>
      </c>
      <c r="C66" s="9" t="s">
        <v>319</v>
      </c>
      <c r="D66" s="9" t="s">
        <v>137</v>
      </c>
      <c r="E66" s="11">
        <f t="shared" si="1"/>
        <v>-2</v>
      </c>
    </row>
    <row r="67" spans="1:5" s="9" customFormat="1" ht="11.25">
      <c r="A67" s="105" t="s">
        <v>226</v>
      </c>
      <c r="B67" s="9" t="s">
        <v>66</v>
      </c>
      <c r="C67" s="9" t="s">
        <v>318</v>
      </c>
      <c r="D67" s="9" t="s">
        <v>137</v>
      </c>
      <c r="E67" s="11">
        <f t="shared" si="1"/>
        <v>-4</v>
      </c>
    </row>
    <row r="68" spans="1:5" s="9" customFormat="1" ht="11.25">
      <c r="A68" s="105" t="s">
        <v>227</v>
      </c>
      <c r="B68" s="9" t="s">
        <v>65</v>
      </c>
      <c r="C68" s="9" t="s">
        <v>320</v>
      </c>
      <c r="D68" s="9" t="s">
        <v>137</v>
      </c>
      <c r="E68" s="11">
        <f t="shared" si="1"/>
        <v>-2</v>
      </c>
    </row>
    <row r="69" spans="1:5" s="9" customFormat="1" ht="11.25">
      <c r="A69" s="105" t="s">
        <v>228</v>
      </c>
      <c r="B69" s="9" t="s">
        <v>66</v>
      </c>
      <c r="C69" s="9" t="s">
        <v>321</v>
      </c>
      <c r="D69" s="9" t="s">
        <v>137</v>
      </c>
      <c r="E69" s="11">
        <f t="shared" si="1"/>
        <v>-4</v>
      </c>
    </row>
    <row r="70" spans="1:5" s="9" customFormat="1" ht="11.25">
      <c r="A70" s="105" t="s">
        <v>229</v>
      </c>
      <c r="B70" s="9" t="s">
        <v>65</v>
      </c>
      <c r="C70" s="10" t="s">
        <v>322</v>
      </c>
      <c r="D70" s="9" t="s">
        <v>137</v>
      </c>
      <c r="E70" s="11">
        <f t="shared" si="1"/>
        <v>-2</v>
      </c>
    </row>
    <row r="71" spans="1:5" s="9" customFormat="1" ht="11.25">
      <c r="A71" s="105" t="s">
        <v>230</v>
      </c>
      <c r="B71" s="9" t="s">
        <v>65</v>
      </c>
      <c r="C71" s="10" t="s">
        <v>323</v>
      </c>
      <c r="D71" s="9" t="s">
        <v>137</v>
      </c>
      <c r="E71" s="11">
        <f t="shared" si="1"/>
        <v>-2</v>
      </c>
    </row>
    <row r="72" spans="1:5" s="9" customFormat="1" ht="11.25">
      <c r="A72" s="105" t="s">
        <v>231</v>
      </c>
      <c r="B72" s="9" t="s">
        <v>65</v>
      </c>
      <c r="C72" s="9" t="s">
        <v>324</v>
      </c>
      <c r="D72" s="9" t="s">
        <v>137</v>
      </c>
      <c r="E72" s="11">
        <f t="shared" si="1"/>
        <v>-2</v>
      </c>
    </row>
    <row r="73" spans="1:5" s="9" customFormat="1" ht="11.25">
      <c r="A73" s="105" t="s">
        <v>232</v>
      </c>
      <c r="B73" s="9" t="s">
        <v>65</v>
      </c>
      <c r="C73" s="9" t="s">
        <v>325</v>
      </c>
      <c r="D73" s="9" t="s">
        <v>137</v>
      </c>
      <c r="E73" s="11">
        <f t="shared" si="1"/>
        <v>-2</v>
      </c>
    </row>
    <row r="74" spans="1:5" s="9" customFormat="1" ht="11.25">
      <c r="A74" s="105" t="s">
        <v>233</v>
      </c>
      <c r="B74" s="9" t="s">
        <v>66</v>
      </c>
      <c r="C74" s="9" t="s">
        <v>326</v>
      </c>
      <c r="D74" s="9" t="s">
        <v>137</v>
      </c>
      <c r="E74" s="11">
        <f t="shared" si="1"/>
        <v>-4</v>
      </c>
    </row>
    <row r="75" spans="1:5" s="9" customFormat="1" ht="11.25">
      <c r="A75" s="105" t="s">
        <v>234</v>
      </c>
      <c r="B75" s="9" t="s">
        <v>65</v>
      </c>
      <c r="C75" s="9" t="s">
        <v>327</v>
      </c>
      <c r="D75" s="9" t="s">
        <v>137</v>
      </c>
      <c r="E75" s="11">
        <f t="shared" si="1"/>
        <v>-2</v>
      </c>
    </row>
    <row r="76" spans="1:5" s="9" customFormat="1" ht="11.25">
      <c r="A76" s="105" t="s">
        <v>235</v>
      </c>
      <c r="B76" s="9" t="s">
        <v>66</v>
      </c>
      <c r="C76" s="10" t="s">
        <v>335</v>
      </c>
      <c r="D76" s="9" t="s">
        <v>137</v>
      </c>
      <c r="E76" s="11">
        <f t="shared" si="1"/>
        <v>-4</v>
      </c>
    </row>
    <row r="77" spans="1:5" s="9" customFormat="1" ht="11.25">
      <c r="A77" s="105" t="s">
        <v>236</v>
      </c>
      <c r="B77" s="9" t="s">
        <v>65</v>
      </c>
      <c r="C77" s="9" t="s">
        <v>336</v>
      </c>
      <c r="D77" s="9" t="s">
        <v>137</v>
      </c>
      <c r="E77" s="11">
        <f t="shared" si="1"/>
        <v>-2</v>
      </c>
    </row>
    <row r="78" spans="1:5" s="9" customFormat="1" ht="11.25">
      <c r="A78" s="105" t="s">
        <v>237</v>
      </c>
      <c r="B78" s="9" t="s">
        <v>65</v>
      </c>
      <c r="C78" s="9" t="s">
        <v>337</v>
      </c>
      <c r="D78" s="9" t="s">
        <v>137</v>
      </c>
      <c r="E78" s="11">
        <f t="shared" si="1"/>
        <v>-2</v>
      </c>
    </row>
    <row r="79" spans="1:5" s="9" customFormat="1" ht="11.25">
      <c r="A79" s="105" t="s">
        <v>238</v>
      </c>
      <c r="B79" s="9" t="s">
        <v>65</v>
      </c>
      <c r="C79" s="10" t="s">
        <v>13</v>
      </c>
      <c r="D79" s="9" t="s">
        <v>137</v>
      </c>
      <c r="E79" s="11">
        <f t="shared" si="1"/>
        <v>-2</v>
      </c>
    </row>
    <row r="80" spans="1:5" s="9" customFormat="1" ht="11.25">
      <c r="A80" s="105" t="s">
        <v>239</v>
      </c>
      <c r="B80" s="9" t="s">
        <v>65</v>
      </c>
      <c r="C80" s="9" t="s">
        <v>338</v>
      </c>
      <c r="D80" s="9" t="s">
        <v>137</v>
      </c>
      <c r="E80" s="11">
        <f t="shared" si="1"/>
        <v>-2</v>
      </c>
    </row>
    <row r="81" spans="1:5" s="9" customFormat="1" ht="11.25">
      <c r="A81" s="105" t="s">
        <v>240</v>
      </c>
      <c r="B81" s="9" t="s">
        <v>65</v>
      </c>
      <c r="C81" s="9" t="s">
        <v>339</v>
      </c>
      <c r="D81" s="9" t="s">
        <v>137</v>
      </c>
      <c r="E81" s="11">
        <f t="shared" si="1"/>
        <v>-2</v>
      </c>
    </row>
    <row r="82" spans="1:5" s="9" customFormat="1" ht="11.25">
      <c r="A82" s="105" t="s">
        <v>241</v>
      </c>
      <c r="B82" s="9" t="s">
        <v>65</v>
      </c>
      <c r="C82" s="9" t="s">
        <v>340</v>
      </c>
      <c r="D82" s="9" t="s">
        <v>137</v>
      </c>
      <c r="E82" s="11">
        <f t="shared" si="1"/>
        <v>-2</v>
      </c>
    </row>
    <row r="83" spans="1:5" s="9" customFormat="1" ht="11.25">
      <c r="A83" s="105" t="s">
        <v>242</v>
      </c>
      <c r="B83" s="9" t="s">
        <v>66</v>
      </c>
      <c r="C83" s="9" t="s">
        <v>341</v>
      </c>
      <c r="D83" s="9" t="s">
        <v>137</v>
      </c>
      <c r="E83" s="11">
        <f t="shared" si="1"/>
        <v>-4</v>
      </c>
    </row>
    <row r="84" spans="1:5" s="9" customFormat="1" ht="11.25">
      <c r="A84" s="105" t="s">
        <v>243</v>
      </c>
      <c r="B84" s="9" t="s">
        <v>65</v>
      </c>
      <c r="C84" s="9" t="s">
        <v>342</v>
      </c>
      <c r="D84" s="9" t="s">
        <v>137</v>
      </c>
      <c r="E84" s="11">
        <f t="shared" si="1"/>
        <v>-2</v>
      </c>
    </row>
    <row r="85" spans="1:5" s="9" customFormat="1" ht="11.25">
      <c r="A85" s="105" t="s">
        <v>244</v>
      </c>
      <c r="B85" s="9" t="s">
        <v>66</v>
      </c>
      <c r="C85" s="9" t="s">
        <v>343</v>
      </c>
      <c r="D85" s="9" t="s">
        <v>137</v>
      </c>
      <c r="E85" s="11">
        <f t="shared" si="1"/>
        <v>-4</v>
      </c>
    </row>
    <row r="86" spans="1:5" s="9" customFormat="1" ht="11.25">
      <c r="A86" s="105" t="s">
        <v>245</v>
      </c>
      <c r="B86" s="9" t="s">
        <v>65</v>
      </c>
      <c r="C86" s="10" t="s">
        <v>344</v>
      </c>
      <c r="D86" s="9" t="s">
        <v>137</v>
      </c>
      <c r="E86" s="11">
        <f t="shared" si="1"/>
        <v>-2</v>
      </c>
    </row>
    <row r="87" spans="1:5" s="9" customFormat="1" ht="11.25">
      <c r="A87" s="105" t="s">
        <v>246</v>
      </c>
      <c r="B87" s="9" t="s">
        <v>65</v>
      </c>
      <c r="C87" s="10" t="s">
        <v>848</v>
      </c>
      <c r="D87" s="9" t="s">
        <v>137</v>
      </c>
      <c r="E87" s="11">
        <f t="shared" si="1"/>
        <v>-2</v>
      </c>
    </row>
    <row r="88" spans="1:5" s="9" customFormat="1" ht="11.25">
      <c r="A88" s="105" t="s">
        <v>247</v>
      </c>
      <c r="B88" s="9" t="s">
        <v>65</v>
      </c>
      <c r="C88" s="9" t="s">
        <v>345</v>
      </c>
      <c r="D88" s="9" t="s">
        <v>137</v>
      </c>
      <c r="E88" s="11">
        <f t="shared" si="1"/>
        <v>-2</v>
      </c>
    </row>
    <row r="89" spans="1:5" s="9" customFormat="1" ht="11.25">
      <c r="A89" s="105" t="s">
        <v>248</v>
      </c>
      <c r="B89" s="9" t="s">
        <v>65</v>
      </c>
      <c r="C89" s="9" t="s">
        <v>346</v>
      </c>
      <c r="D89" s="9" t="s">
        <v>137</v>
      </c>
      <c r="E89" s="11">
        <f t="shared" si="1"/>
        <v>-2</v>
      </c>
    </row>
    <row r="90" spans="1:5" s="9" customFormat="1" ht="11.25">
      <c r="A90" s="105" t="s">
        <v>249</v>
      </c>
      <c r="B90" s="9" t="s">
        <v>66</v>
      </c>
      <c r="C90" s="9" t="s">
        <v>347</v>
      </c>
      <c r="D90" s="9" t="s">
        <v>137</v>
      </c>
      <c r="E90" s="11">
        <f t="shared" si="1"/>
        <v>-4</v>
      </c>
    </row>
    <row r="91" spans="1:5" s="9" customFormat="1" ht="11.25">
      <c r="A91" s="105" t="s">
        <v>250</v>
      </c>
      <c r="B91" s="9" t="s">
        <v>65</v>
      </c>
      <c r="C91" s="10" t="s">
        <v>348</v>
      </c>
      <c r="D91" s="9" t="s">
        <v>137</v>
      </c>
      <c r="E91" s="11">
        <f t="shared" si="1"/>
        <v>-2</v>
      </c>
    </row>
    <row r="92" spans="1:5" s="9" customFormat="1" ht="11.25">
      <c r="A92" s="105" t="s">
        <v>251</v>
      </c>
      <c r="B92" s="9" t="s">
        <v>65</v>
      </c>
      <c r="C92" s="9" t="s">
        <v>349</v>
      </c>
      <c r="D92" s="9" t="s">
        <v>137</v>
      </c>
      <c r="E92" s="11">
        <f t="shared" si="1"/>
        <v>-2</v>
      </c>
    </row>
    <row r="93" spans="1:5" s="9" customFormat="1" ht="11.25">
      <c r="A93" s="105" t="s">
        <v>252</v>
      </c>
      <c r="B93" s="9" t="s">
        <v>66</v>
      </c>
      <c r="C93" s="9" t="s">
        <v>14</v>
      </c>
      <c r="D93" s="9" t="s">
        <v>137</v>
      </c>
      <c r="E93" s="11">
        <f t="shared" si="1"/>
        <v>-4</v>
      </c>
    </row>
    <row r="94" spans="1:5" s="9" customFormat="1" ht="11.25">
      <c r="A94" s="105" t="s">
        <v>255</v>
      </c>
      <c r="B94" s="9" t="s">
        <v>65</v>
      </c>
      <c r="C94" s="9" t="s">
        <v>15</v>
      </c>
      <c r="D94" s="9" t="s">
        <v>137</v>
      </c>
      <c r="E94" s="11">
        <f t="shared" si="1"/>
        <v>-2</v>
      </c>
    </row>
    <row r="95" spans="1:5" s="9" customFormat="1" ht="11.25">
      <c r="A95" s="105" t="s">
        <v>253</v>
      </c>
      <c r="B95" s="9" t="s">
        <v>65</v>
      </c>
      <c r="C95" s="10" t="s">
        <v>350</v>
      </c>
      <c r="D95" s="9" t="s">
        <v>137</v>
      </c>
      <c r="E95" s="11">
        <f t="shared" si="1"/>
        <v>-2</v>
      </c>
    </row>
    <row r="96" spans="1:5" s="9" customFormat="1" ht="11.25">
      <c r="A96" s="105" t="s">
        <v>254</v>
      </c>
      <c r="B96" s="9" t="s">
        <v>66</v>
      </c>
      <c r="C96" s="9" t="s">
        <v>351</v>
      </c>
      <c r="D96" s="9" t="s">
        <v>137</v>
      </c>
      <c r="E96" s="11">
        <f t="shared" si="1"/>
        <v>-4</v>
      </c>
    </row>
    <row r="97" spans="1:5" s="9" customFormat="1" ht="11.25">
      <c r="A97" s="105" t="s">
        <v>256</v>
      </c>
      <c r="B97" s="9" t="s">
        <v>65</v>
      </c>
      <c r="C97" s="9" t="s">
        <v>352</v>
      </c>
      <c r="D97" s="9" t="s">
        <v>137</v>
      </c>
      <c r="E97" s="11">
        <f t="shared" si="1"/>
        <v>-2</v>
      </c>
    </row>
    <row r="98" spans="1:5" s="9" customFormat="1" ht="11.25">
      <c r="A98" s="105" t="s">
        <v>257</v>
      </c>
      <c r="B98" s="9" t="s">
        <v>66</v>
      </c>
      <c r="C98" s="9" t="s">
        <v>353</v>
      </c>
      <c r="D98" s="9" t="s">
        <v>137</v>
      </c>
      <c r="E98" s="11">
        <f t="shared" si="1"/>
        <v>-4</v>
      </c>
    </row>
    <row r="99" spans="1:5" s="9" customFormat="1" ht="11.25">
      <c r="A99" s="105" t="s">
        <v>258</v>
      </c>
      <c r="B99" s="9" t="s">
        <v>65</v>
      </c>
      <c r="C99" s="10" t="s">
        <v>355</v>
      </c>
      <c r="D99" s="9" t="s">
        <v>137</v>
      </c>
      <c r="E99" s="11">
        <f t="shared" si="1"/>
        <v>-2</v>
      </c>
    </row>
    <row r="100" spans="1:5" s="9" customFormat="1" ht="11.25">
      <c r="A100" s="105" t="s">
        <v>259</v>
      </c>
      <c r="B100" s="9" t="s">
        <v>65</v>
      </c>
      <c r="C100" s="9" t="s">
        <v>354</v>
      </c>
      <c r="D100" s="9" t="s">
        <v>137</v>
      </c>
      <c r="E100" s="11">
        <f t="shared" si="1"/>
        <v>-2</v>
      </c>
    </row>
    <row r="101" spans="1:5" s="9" customFormat="1" ht="11.25">
      <c r="A101" s="105" t="s">
        <v>260</v>
      </c>
      <c r="B101" s="9" t="s">
        <v>65</v>
      </c>
      <c r="C101" s="10" t="s">
        <v>16</v>
      </c>
      <c r="D101" s="9" t="s">
        <v>137</v>
      </c>
      <c r="E101" s="11">
        <f t="shared" si="1"/>
        <v>-2</v>
      </c>
    </row>
    <row r="102" spans="1:5" s="9" customFormat="1" ht="11.25">
      <c r="A102" s="105" t="s">
        <v>261</v>
      </c>
      <c r="B102" s="9" t="s">
        <v>65</v>
      </c>
      <c r="C102" s="9" t="s">
        <v>356</v>
      </c>
      <c r="D102" s="9" t="s">
        <v>137</v>
      </c>
      <c r="E102" s="11">
        <f t="shared" si="1"/>
        <v>-2</v>
      </c>
    </row>
    <row r="103" spans="1:5" s="9" customFormat="1" ht="11.25">
      <c r="A103" s="105" t="s">
        <v>262</v>
      </c>
      <c r="B103" s="9" t="s">
        <v>65</v>
      </c>
      <c r="C103" s="10" t="s">
        <v>357</v>
      </c>
      <c r="D103" s="9" t="s">
        <v>137</v>
      </c>
      <c r="E103" s="11">
        <f t="shared" si="1"/>
        <v>-2</v>
      </c>
    </row>
    <row r="104" spans="1:5" s="9" customFormat="1" ht="11.25">
      <c r="A104" s="105" t="s">
        <v>263</v>
      </c>
      <c r="B104" s="9" t="s">
        <v>65</v>
      </c>
      <c r="C104" s="9" t="s">
        <v>358</v>
      </c>
      <c r="D104" s="9" t="s">
        <v>137</v>
      </c>
      <c r="E104" s="11">
        <f t="shared" si="1"/>
        <v>-2</v>
      </c>
    </row>
    <row r="105" spans="1:5" s="9" customFormat="1" ht="11.25">
      <c r="A105" s="105" t="s">
        <v>264</v>
      </c>
      <c r="B105" s="9" t="s">
        <v>65</v>
      </c>
      <c r="C105" s="9" t="s">
        <v>359</v>
      </c>
      <c r="D105" s="9" t="s">
        <v>137</v>
      </c>
      <c r="E105" s="11">
        <f t="shared" si="1"/>
        <v>-2</v>
      </c>
    </row>
    <row r="106" spans="1:5" s="9" customFormat="1" ht="11.25">
      <c r="A106" s="105" t="s">
        <v>265</v>
      </c>
      <c r="B106" s="9" t="s">
        <v>66</v>
      </c>
      <c r="C106" s="9" t="s">
        <v>360</v>
      </c>
      <c r="D106" s="9" t="s">
        <v>137</v>
      </c>
      <c r="E106" s="11">
        <f t="shared" si="1"/>
        <v>-4</v>
      </c>
    </row>
    <row r="107" spans="1:5" s="9" customFormat="1" ht="11.25">
      <c r="A107" s="105" t="s">
        <v>266</v>
      </c>
      <c r="B107" s="9" t="s">
        <v>65</v>
      </c>
      <c r="C107" s="9" t="s">
        <v>361</v>
      </c>
      <c r="D107" s="9" t="s">
        <v>137</v>
      </c>
      <c r="E107" s="11">
        <f t="shared" si="1"/>
        <v>-2</v>
      </c>
    </row>
    <row r="108" spans="1:5" s="9" customFormat="1" ht="11.25">
      <c r="A108" s="105" t="s">
        <v>267</v>
      </c>
      <c r="B108" s="9" t="s">
        <v>66</v>
      </c>
      <c r="C108" s="9" t="s">
        <v>362</v>
      </c>
      <c r="D108" s="9" t="s">
        <v>137</v>
      </c>
      <c r="E108" s="11">
        <f t="shared" si="1"/>
        <v>-4</v>
      </c>
    </row>
    <row r="109" spans="1:5" s="9" customFormat="1" ht="11.25">
      <c r="A109" s="105" t="s">
        <v>268</v>
      </c>
      <c r="B109" s="9" t="s">
        <v>65</v>
      </c>
      <c r="C109" s="9" t="s">
        <v>363</v>
      </c>
      <c r="D109" s="9" t="s">
        <v>137</v>
      </c>
      <c r="E109" s="11">
        <f t="shared" si="1"/>
        <v>-2</v>
      </c>
    </row>
    <row r="110" spans="1:5" s="9" customFormat="1" ht="11.25">
      <c r="A110" s="105" t="s">
        <v>269</v>
      </c>
      <c r="B110" s="9" t="s">
        <v>65</v>
      </c>
      <c r="C110" s="10" t="s">
        <v>364</v>
      </c>
      <c r="D110" s="9" t="s">
        <v>137</v>
      </c>
      <c r="E110" s="11">
        <f t="shared" si="1"/>
        <v>-2</v>
      </c>
    </row>
    <row r="111" spans="1:5" s="9" customFormat="1" ht="11.25">
      <c r="A111" s="105" t="s">
        <v>270</v>
      </c>
      <c r="B111" s="9" t="s">
        <v>66</v>
      </c>
      <c r="C111" s="9" t="s">
        <v>365</v>
      </c>
      <c r="D111" s="9" t="s">
        <v>137</v>
      </c>
      <c r="E111" s="11">
        <f t="shared" si="1"/>
        <v>-4</v>
      </c>
    </row>
    <row r="112" spans="1:5" s="9" customFormat="1" ht="11.25">
      <c r="A112" s="105" t="s">
        <v>271</v>
      </c>
      <c r="B112" s="9" t="s">
        <v>65</v>
      </c>
      <c r="C112" s="10" t="s">
        <v>366</v>
      </c>
      <c r="D112" s="9" t="s">
        <v>137</v>
      </c>
      <c r="E112" s="11">
        <f t="shared" si="1"/>
        <v>-2</v>
      </c>
    </row>
    <row r="113" spans="1:5" s="9" customFormat="1" ht="11.25">
      <c r="A113" s="105" t="s">
        <v>272</v>
      </c>
      <c r="B113" s="9" t="s">
        <v>66</v>
      </c>
      <c r="C113" s="9" t="s">
        <v>367</v>
      </c>
      <c r="D113" s="9" t="s">
        <v>137</v>
      </c>
      <c r="E113" s="11">
        <f t="shared" si="1"/>
        <v>-4</v>
      </c>
    </row>
    <row r="114" s="9" customFormat="1" ht="11.25">
      <c r="A114" s="105"/>
    </row>
    <row r="115" s="9" customFormat="1" ht="11.25">
      <c r="A115" s="105"/>
    </row>
    <row r="116" s="9" customFormat="1" ht="11.25">
      <c r="A116" s="105"/>
    </row>
    <row r="117" s="9" customFormat="1" ht="11.25">
      <c r="A117" s="105"/>
    </row>
    <row r="118" s="9" customFormat="1" ht="11.25">
      <c r="A118" s="105"/>
    </row>
    <row r="119" s="9" customFormat="1" ht="11.25">
      <c r="A119" s="105"/>
    </row>
    <row r="120" s="9" customFormat="1" ht="11.25">
      <c r="A120" s="105"/>
    </row>
    <row r="121" s="9" customFormat="1" ht="11.25">
      <c r="A121" s="105"/>
    </row>
    <row r="122" s="9" customFormat="1" ht="11.25">
      <c r="A122" s="105"/>
    </row>
    <row r="123" s="9" customFormat="1" ht="11.25">
      <c r="A123" s="105"/>
    </row>
    <row r="124" s="9" customFormat="1" ht="11.25">
      <c r="A124" s="106"/>
    </row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pans="1:21" s="9" customFormat="1" ht="12.75">
      <c r="A212"/>
      <c r="B212"/>
      <c r="C212"/>
      <c r="D212"/>
      <c r="E212"/>
      <c r="S212"/>
      <c r="T212"/>
      <c r="U212"/>
    </row>
    <row r="213" spans="1:21" s="9" customFormat="1" ht="12.75">
      <c r="A213"/>
      <c r="B213"/>
      <c r="C213"/>
      <c r="D213"/>
      <c r="E213"/>
      <c r="S213"/>
      <c r="T213"/>
      <c r="U213"/>
    </row>
  </sheetData>
  <hyperlinks>
    <hyperlink ref="A1" location="complications" display="Complications"/>
    <hyperlink ref="A2" location="SHIP_TRAITS" display="Ship Trai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9" sqref="B39:C39"/>
    </sheetView>
  </sheetViews>
  <sheetFormatPr defaultColWidth="9.140625" defaultRowHeight="12.75"/>
  <cols>
    <col min="1" max="1" width="24.8515625" style="0" bestFit="1" customWidth="1"/>
    <col min="2" max="2" width="8.57421875" style="0" bestFit="1" customWidth="1"/>
    <col min="3" max="3" width="6.8515625" style="0" bestFit="1" customWidth="1"/>
    <col min="4" max="4" width="15.00390625" style="0" bestFit="1" customWidth="1"/>
    <col min="5" max="5" width="9.7109375" style="0" bestFit="1" customWidth="1"/>
    <col min="6" max="6" width="10.57421875" style="0" customWidth="1"/>
    <col min="7" max="7" width="15.421875" style="0" customWidth="1"/>
  </cols>
  <sheetData>
    <row r="1" spans="1:7" ht="12.75">
      <c r="A1" s="7" t="s">
        <v>71</v>
      </c>
      <c r="B1" s="7" t="s">
        <v>72</v>
      </c>
      <c r="C1" s="7" t="s">
        <v>73</v>
      </c>
      <c r="D1" s="7" t="s">
        <v>74</v>
      </c>
      <c r="E1" s="7" t="s">
        <v>49</v>
      </c>
      <c r="F1" s="7" t="s">
        <v>75</v>
      </c>
      <c r="G1" s="7" t="s">
        <v>76</v>
      </c>
    </row>
    <row r="2" spans="1:7" ht="12.75">
      <c r="A2" s="8" t="s">
        <v>77</v>
      </c>
      <c r="B2" s="8" t="s">
        <v>78</v>
      </c>
      <c r="C2" s="8">
        <v>70</v>
      </c>
      <c r="D2" s="8" t="s">
        <v>79</v>
      </c>
      <c r="E2" s="8" t="s">
        <v>80</v>
      </c>
      <c r="F2" s="8">
        <v>6</v>
      </c>
      <c r="G2" s="8" t="s">
        <v>81</v>
      </c>
    </row>
    <row r="3" spans="1:7" ht="12.75">
      <c r="A3" s="8" t="s">
        <v>82</v>
      </c>
      <c r="B3" s="8" t="s">
        <v>78</v>
      </c>
      <c r="C3" s="8">
        <v>150</v>
      </c>
      <c r="D3" s="8" t="s">
        <v>83</v>
      </c>
      <c r="E3" s="8" t="s">
        <v>84</v>
      </c>
      <c r="F3" s="8">
        <v>13</v>
      </c>
      <c r="G3" s="8" t="s">
        <v>81</v>
      </c>
    </row>
    <row r="4" spans="1:7" ht="12.75">
      <c r="A4" s="8" t="s">
        <v>85</v>
      </c>
      <c r="B4" s="8" t="s">
        <v>78</v>
      </c>
      <c r="C4" s="8">
        <v>175</v>
      </c>
      <c r="D4" s="8" t="s">
        <v>86</v>
      </c>
      <c r="E4" s="8" t="s">
        <v>87</v>
      </c>
      <c r="F4" s="8">
        <v>15</v>
      </c>
      <c r="G4" s="8" t="s">
        <v>88</v>
      </c>
    </row>
    <row r="5" spans="1:7" ht="12.75">
      <c r="A5" s="8" t="s">
        <v>89</v>
      </c>
      <c r="B5" s="8" t="s">
        <v>90</v>
      </c>
      <c r="C5" s="8">
        <v>30</v>
      </c>
      <c r="D5" s="8" t="s">
        <v>91</v>
      </c>
      <c r="E5" s="8" t="s">
        <v>92</v>
      </c>
      <c r="F5" s="8">
        <v>1</v>
      </c>
      <c r="G5" s="8" t="s">
        <v>81</v>
      </c>
    </row>
    <row r="6" spans="1:7" ht="12.75">
      <c r="A6" s="8" t="s">
        <v>93</v>
      </c>
      <c r="B6" s="8" t="s">
        <v>78</v>
      </c>
      <c r="C6" s="8">
        <v>100</v>
      </c>
      <c r="D6" s="8" t="s">
        <v>94</v>
      </c>
      <c r="E6" s="8" t="s">
        <v>95</v>
      </c>
      <c r="F6" s="8">
        <v>2</v>
      </c>
      <c r="G6" s="8" t="s">
        <v>81</v>
      </c>
    </row>
    <row r="7" spans="1:7" ht="12.75">
      <c r="A7" s="8" t="s">
        <v>96</v>
      </c>
      <c r="B7" s="8" t="s">
        <v>97</v>
      </c>
      <c r="C7" s="8">
        <v>120</v>
      </c>
      <c r="D7" s="8" t="s">
        <v>98</v>
      </c>
      <c r="E7" s="8" t="s">
        <v>99</v>
      </c>
      <c r="F7" s="8">
        <v>2</v>
      </c>
      <c r="G7" s="8" t="s">
        <v>81</v>
      </c>
    </row>
    <row r="8" spans="1:7" ht="12.75">
      <c r="A8" s="8" t="s">
        <v>100</v>
      </c>
      <c r="B8" s="8" t="s">
        <v>78</v>
      </c>
      <c r="C8" s="8">
        <v>100</v>
      </c>
      <c r="D8" s="8" t="s">
        <v>101</v>
      </c>
      <c r="E8" s="8" t="s">
        <v>99</v>
      </c>
      <c r="F8" s="8">
        <v>2</v>
      </c>
      <c r="G8" s="8" t="s">
        <v>102</v>
      </c>
    </row>
    <row r="9" spans="1:7" ht="12.75">
      <c r="A9" s="8" t="s">
        <v>103</v>
      </c>
      <c r="B9" s="8" t="s">
        <v>78</v>
      </c>
      <c r="C9" s="8">
        <v>100</v>
      </c>
      <c r="D9" s="8" t="s">
        <v>101</v>
      </c>
      <c r="E9" s="8" t="s">
        <v>104</v>
      </c>
      <c r="F9" s="8">
        <v>4</v>
      </c>
      <c r="G9" s="8" t="s">
        <v>102</v>
      </c>
    </row>
    <row r="10" spans="1:7" ht="12.75">
      <c r="A10" s="8" t="s">
        <v>105</v>
      </c>
      <c r="B10" s="8" t="s">
        <v>97</v>
      </c>
      <c r="C10" s="8">
        <v>200</v>
      </c>
      <c r="D10" s="8" t="s">
        <v>101</v>
      </c>
      <c r="E10" s="8" t="s">
        <v>106</v>
      </c>
      <c r="F10" s="8">
        <v>8</v>
      </c>
      <c r="G10" s="8" t="s">
        <v>102</v>
      </c>
    </row>
    <row r="11" spans="1:7" ht="12.75">
      <c r="A11" s="8" t="s">
        <v>107</v>
      </c>
      <c r="B11" s="8" t="s">
        <v>97</v>
      </c>
      <c r="C11" s="8">
        <v>75</v>
      </c>
      <c r="D11" s="8" t="s">
        <v>86</v>
      </c>
      <c r="E11" s="8" t="s">
        <v>108</v>
      </c>
      <c r="F11" s="8">
        <v>2</v>
      </c>
      <c r="G11" s="8" t="s">
        <v>81</v>
      </c>
    </row>
    <row r="12" spans="1:7" ht="12.75">
      <c r="A12" s="8" t="s">
        <v>109</v>
      </c>
      <c r="B12" s="8" t="s">
        <v>78</v>
      </c>
      <c r="C12" s="8">
        <v>60</v>
      </c>
      <c r="D12" s="8" t="s">
        <v>110</v>
      </c>
      <c r="E12" s="8" t="s">
        <v>111</v>
      </c>
      <c r="F12" s="8">
        <v>4</v>
      </c>
      <c r="G12" s="8" t="s">
        <v>112</v>
      </c>
    </row>
    <row r="13" spans="1:7" ht="12.75">
      <c r="A13" s="8" t="s">
        <v>113</v>
      </c>
      <c r="B13" s="8" t="s">
        <v>97</v>
      </c>
      <c r="C13" s="8">
        <v>90</v>
      </c>
      <c r="D13" s="8" t="s">
        <v>114</v>
      </c>
      <c r="E13" s="8" t="s">
        <v>115</v>
      </c>
      <c r="F13" s="8">
        <v>8</v>
      </c>
      <c r="G13" s="8" t="s">
        <v>112</v>
      </c>
    </row>
    <row r="14" spans="1:7" ht="12.75">
      <c r="A14" s="8" t="s">
        <v>116</v>
      </c>
      <c r="B14" s="8" t="s">
        <v>117</v>
      </c>
      <c r="C14" s="8" t="s">
        <v>118</v>
      </c>
      <c r="D14" s="8" t="s">
        <v>119</v>
      </c>
      <c r="E14" s="8" t="s">
        <v>120</v>
      </c>
      <c r="F14" s="8">
        <v>10</v>
      </c>
      <c r="G14" s="8" t="s">
        <v>81</v>
      </c>
    </row>
    <row r="15" spans="1:7" ht="12.75">
      <c r="A15" s="8" t="s">
        <v>121</v>
      </c>
      <c r="B15" s="8" t="s">
        <v>117</v>
      </c>
      <c r="C15" s="8" t="s">
        <v>122</v>
      </c>
      <c r="D15" s="8" t="s">
        <v>123</v>
      </c>
      <c r="E15" s="8" t="s">
        <v>120</v>
      </c>
      <c r="F15" s="8">
        <v>5</v>
      </c>
      <c r="G15" s="8" t="s">
        <v>81</v>
      </c>
    </row>
    <row r="16" spans="1:7" ht="12.75">
      <c r="A16" s="8" t="s">
        <v>124</v>
      </c>
      <c r="B16" s="8" t="s">
        <v>117</v>
      </c>
      <c r="C16" s="8" t="s">
        <v>118</v>
      </c>
      <c r="D16" s="8" t="s">
        <v>125</v>
      </c>
      <c r="E16" s="8" t="s">
        <v>106</v>
      </c>
      <c r="F16" s="8">
        <v>10</v>
      </c>
      <c r="G16" s="8" t="s">
        <v>81</v>
      </c>
    </row>
    <row r="17" spans="1:7" ht="12.75">
      <c r="A17" s="8" t="s">
        <v>126</v>
      </c>
      <c r="B17" s="8" t="s">
        <v>117</v>
      </c>
      <c r="C17" s="8" t="s">
        <v>122</v>
      </c>
      <c r="D17" s="8" t="s">
        <v>125</v>
      </c>
      <c r="E17" s="8" t="s">
        <v>106</v>
      </c>
      <c r="F17" s="8">
        <v>4</v>
      </c>
      <c r="G17" s="8" t="s">
        <v>81</v>
      </c>
    </row>
    <row r="18" spans="1:7" ht="12.75">
      <c r="A18" s="8" t="s">
        <v>127</v>
      </c>
      <c r="B18" s="8" t="s">
        <v>97</v>
      </c>
      <c r="C18" s="8">
        <v>300</v>
      </c>
      <c r="D18" s="8" t="s">
        <v>128</v>
      </c>
      <c r="E18" s="8" t="s">
        <v>104</v>
      </c>
      <c r="F18" s="8">
        <v>9</v>
      </c>
      <c r="G18" s="8" t="s">
        <v>81</v>
      </c>
    </row>
    <row r="19" spans="1:7" ht="12.75">
      <c r="A19" s="8" t="s">
        <v>129</v>
      </c>
      <c r="B19" s="8" t="s">
        <v>97</v>
      </c>
      <c r="C19" s="8" t="s">
        <v>130</v>
      </c>
      <c r="D19" s="8" t="s">
        <v>128</v>
      </c>
      <c r="E19" s="8" t="s">
        <v>106</v>
      </c>
      <c r="F19" s="8">
        <v>10</v>
      </c>
      <c r="G19" s="8" t="s">
        <v>81</v>
      </c>
    </row>
    <row r="20" spans="1:7" ht="12.75">
      <c r="A20" s="8" t="s">
        <v>131</v>
      </c>
      <c r="B20" s="8" t="s">
        <v>97</v>
      </c>
      <c r="C20" s="8">
        <v>200</v>
      </c>
      <c r="D20" s="8" t="s">
        <v>132</v>
      </c>
      <c r="E20" s="8" t="s">
        <v>106</v>
      </c>
      <c r="F20" s="8">
        <v>11</v>
      </c>
      <c r="G20" s="8" t="s">
        <v>112</v>
      </c>
    </row>
    <row r="21" spans="1:7" ht="12.75">
      <c r="A21" s="8" t="s">
        <v>133</v>
      </c>
      <c r="B21" s="8" t="s">
        <v>134</v>
      </c>
      <c r="C21" s="8" t="s">
        <v>135</v>
      </c>
      <c r="D21" s="8" t="s">
        <v>119</v>
      </c>
      <c r="E21" s="8" t="s">
        <v>136</v>
      </c>
      <c r="F21" s="8">
        <v>15</v>
      </c>
      <c r="G21" s="8" t="s">
        <v>88</v>
      </c>
    </row>
    <row r="22" ht="12.75">
      <c r="G22" s="12" t="s">
        <v>330</v>
      </c>
    </row>
    <row r="23" ht="12.75">
      <c r="G23" s="12" t="s">
        <v>331</v>
      </c>
    </row>
    <row r="24" ht="12.75">
      <c r="G24" s="12" t="s">
        <v>332</v>
      </c>
    </row>
    <row r="25" ht="12.75">
      <c r="G25" s="12" t="s">
        <v>333</v>
      </c>
    </row>
    <row r="26" ht="12.75">
      <c r="G26" s="12" t="s">
        <v>334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26">
      <selection activeCell="A1" sqref="A1"/>
    </sheetView>
  </sheetViews>
  <sheetFormatPr defaultColWidth="9.140625" defaultRowHeight="12.75"/>
  <cols>
    <col min="1" max="1" width="57.421875" style="17" bestFit="1" customWidth="1"/>
    <col min="2" max="9" width="9.140625" style="17" customWidth="1"/>
    <col min="10" max="10" width="10.00390625" style="17" bestFit="1" customWidth="1"/>
    <col min="11" max="11" width="9.140625" style="17" customWidth="1"/>
    <col min="12" max="16384" width="9.140625" style="21" customWidth="1"/>
  </cols>
  <sheetData>
    <row r="1" ht="11.25">
      <c r="A1" s="17" t="s">
        <v>445</v>
      </c>
    </row>
    <row r="2" spans="1:11" ht="11.25">
      <c r="A2" s="17" t="s">
        <v>446</v>
      </c>
      <c r="B2" s="17" t="s">
        <v>72</v>
      </c>
      <c r="C2" s="17" t="s">
        <v>447</v>
      </c>
      <c r="D2" s="17" t="s">
        <v>448</v>
      </c>
      <c r="E2" s="17" t="s">
        <v>449</v>
      </c>
      <c r="F2" s="17" t="s">
        <v>450</v>
      </c>
      <c r="G2" s="17" t="s">
        <v>431</v>
      </c>
      <c r="H2" s="17" t="s">
        <v>451</v>
      </c>
      <c r="I2" s="17" t="s">
        <v>75</v>
      </c>
      <c r="J2" s="17" t="s">
        <v>452</v>
      </c>
      <c r="K2" s="17" t="s">
        <v>453</v>
      </c>
    </row>
    <row r="3" spans="1:11" ht="11.25">
      <c r="A3" s="17" t="s">
        <v>454</v>
      </c>
      <c r="B3" s="17" t="s">
        <v>455</v>
      </c>
      <c r="C3" s="17">
        <v>20</v>
      </c>
      <c r="D3" s="17" t="s">
        <v>456</v>
      </c>
      <c r="E3" s="17" t="s">
        <v>457</v>
      </c>
      <c r="F3" s="17" t="s">
        <v>458</v>
      </c>
      <c r="G3" s="17" t="s">
        <v>459</v>
      </c>
      <c r="H3" s="17" t="s">
        <v>460</v>
      </c>
      <c r="I3" s="17" t="s">
        <v>461</v>
      </c>
      <c r="J3" s="17">
        <v>18</v>
      </c>
      <c r="K3" s="17" t="s">
        <v>462</v>
      </c>
    </row>
    <row r="4" spans="1:11" ht="11.25">
      <c r="A4" s="17" t="s">
        <v>463</v>
      </c>
      <c r="B4" s="17" t="s">
        <v>464</v>
      </c>
      <c r="C4" s="17">
        <v>20</v>
      </c>
      <c r="D4" s="17" t="s">
        <v>456</v>
      </c>
      <c r="E4" s="17" t="s">
        <v>465</v>
      </c>
      <c r="F4" s="17" t="s">
        <v>466</v>
      </c>
      <c r="G4" s="17" t="s">
        <v>467</v>
      </c>
      <c r="H4" s="17" t="s">
        <v>468</v>
      </c>
      <c r="I4" s="17" t="s">
        <v>469</v>
      </c>
      <c r="J4" s="17">
        <v>26</v>
      </c>
      <c r="K4" s="17" t="s">
        <v>470</v>
      </c>
    </row>
    <row r="5" spans="1:11" ht="11.25">
      <c r="A5" s="17" t="s">
        <v>471</v>
      </c>
      <c r="B5" s="17" t="s">
        <v>472</v>
      </c>
      <c r="C5" s="17">
        <v>20</v>
      </c>
      <c r="D5" s="17" t="s">
        <v>456</v>
      </c>
      <c r="E5" s="17" t="s">
        <v>473</v>
      </c>
      <c r="F5" s="17" t="s">
        <v>466</v>
      </c>
      <c r="G5" s="17" t="s">
        <v>474</v>
      </c>
      <c r="H5" s="17" t="s">
        <v>468</v>
      </c>
      <c r="I5" s="17" t="s">
        <v>475</v>
      </c>
      <c r="J5" s="17">
        <v>21</v>
      </c>
      <c r="K5" s="17" t="s">
        <v>476</v>
      </c>
    </row>
    <row r="6" spans="1:11" ht="11.25">
      <c r="A6" s="17" t="s">
        <v>477</v>
      </c>
      <c r="B6" s="17" t="s">
        <v>472</v>
      </c>
      <c r="C6" s="17">
        <v>20</v>
      </c>
      <c r="D6" s="17" t="s">
        <v>456</v>
      </c>
      <c r="E6" s="17" t="s">
        <v>478</v>
      </c>
      <c r="F6" s="17" t="s">
        <v>479</v>
      </c>
      <c r="G6" s="17" t="s">
        <v>480</v>
      </c>
      <c r="H6" s="17" t="s">
        <v>481</v>
      </c>
      <c r="I6" s="17" t="s">
        <v>482</v>
      </c>
      <c r="J6" s="17">
        <v>22</v>
      </c>
      <c r="K6" s="17" t="s">
        <v>470</v>
      </c>
    </row>
    <row r="7" ht="11.25">
      <c r="A7" s="17" t="s">
        <v>483</v>
      </c>
    </row>
    <row r="10" ht="11.25">
      <c r="A10" s="17" t="s">
        <v>484</v>
      </c>
    </row>
    <row r="11" spans="1:11" ht="11.25">
      <c r="A11" s="17" t="s">
        <v>71</v>
      </c>
      <c r="B11" s="17" t="s">
        <v>72</v>
      </c>
      <c r="C11" s="17" t="s">
        <v>447</v>
      </c>
      <c r="D11" s="17" t="s">
        <v>448</v>
      </c>
      <c r="E11" s="17" t="s">
        <v>449</v>
      </c>
      <c r="F11" s="17" t="s">
        <v>450</v>
      </c>
      <c r="G11" s="17" t="s">
        <v>431</v>
      </c>
      <c r="H11" s="17" t="s">
        <v>451</v>
      </c>
      <c r="I11" s="17" t="s">
        <v>75</v>
      </c>
      <c r="J11" s="17" t="s">
        <v>452</v>
      </c>
      <c r="K11" s="17" t="s">
        <v>453</v>
      </c>
    </row>
    <row r="12" spans="1:11" ht="11.25">
      <c r="A12" s="17" t="s">
        <v>485</v>
      </c>
      <c r="B12" s="17" t="s">
        <v>486</v>
      </c>
      <c r="C12" s="17" t="s">
        <v>487</v>
      </c>
      <c r="D12" s="17" t="s">
        <v>488</v>
      </c>
      <c r="E12" s="17" t="s">
        <v>489</v>
      </c>
      <c r="F12" s="17">
        <v>15</v>
      </c>
      <c r="G12" s="17" t="s">
        <v>490</v>
      </c>
      <c r="H12" s="17" t="s">
        <v>491</v>
      </c>
      <c r="I12" s="17" t="s">
        <v>492</v>
      </c>
      <c r="J12" s="17">
        <v>18</v>
      </c>
      <c r="K12" s="17" t="s">
        <v>470</v>
      </c>
    </row>
    <row r="13" spans="1:11" ht="11.25">
      <c r="A13" s="17" t="s">
        <v>493</v>
      </c>
      <c r="B13" s="17" t="s">
        <v>494</v>
      </c>
      <c r="C13" s="17" t="s">
        <v>487</v>
      </c>
      <c r="D13" s="17" t="s">
        <v>495</v>
      </c>
      <c r="E13" s="17" t="s">
        <v>496</v>
      </c>
      <c r="F13" s="17">
        <v>12</v>
      </c>
      <c r="G13" s="17" t="s">
        <v>490</v>
      </c>
      <c r="H13" s="17" t="s">
        <v>491</v>
      </c>
      <c r="I13" s="17" t="s">
        <v>492</v>
      </c>
      <c r="J13" s="17">
        <v>15</v>
      </c>
      <c r="K13" s="17" t="s">
        <v>476</v>
      </c>
    </row>
    <row r="16" ht="11.25">
      <c r="A16" s="17" t="s">
        <v>497</v>
      </c>
    </row>
    <row r="17" spans="1:11" ht="11.25">
      <c r="A17" s="17" t="s">
        <v>446</v>
      </c>
      <c r="B17" s="17" t="s">
        <v>72</v>
      </c>
      <c r="C17" s="17" t="s">
        <v>447</v>
      </c>
      <c r="D17" s="17" t="s">
        <v>448</v>
      </c>
      <c r="E17" s="17" t="s">
        <v>449</v>
      </c>
      <c r="F17" s="17" t="s">
        <v>450</v>
      </c>
      <c r="G17" s="17" t="s">
        <v>431</v>
      </c>
      <c r="H17" s="17" t="s">
        <v>451</v>
      </c>
      <c r="I17" s="17" t="s">
        <v>75</v>
      </c>
      <c r="J17" s="17" t="s">
        <v>452</v>
      </c>
      <c r="K17" s="17" t="s">
        <v>453</v>
      </c>
    </row>
    <row r="18" spans="1:11" ht="11.25">
      <c r="A18" s="17" t="s">
        <v>498</v>
      </c>
      <c r="B18" s="17" t="s">
        <v>464</v>
      </c>
      <c r="C18" s="17">
        <v>20</v>
      </c>
      <c r="D18" s="17" t="s">
        <v>499</v>
      </c>
      <c r="E18" s="17" t="s">
        <v>457</v>
      </c>
      <c r="F18" s="17" t="s">
        <v>466</v>
      </c>
      <c r="G18" s="17" t="s">
        <v>500</v>
      </c>
      <c r="H18" s="17" t="s">
        <v>460</v>
      </c>
      <c r="I18" s="17" t="s">
        <v>501</v>
      </c>
      <c r="J18" s="17">
        <v>17</v>
      </c>
      <c r="K18" s="17" t="s">
        <v>462</v>
      </c>
    </row>
    <row r="19" spans="1:11" ht="11.25">
      <c r="A19" s="17" t="s">
        <v>502</v>
      </c>
      <c r="B19" s="17" t="s">
        <v>503</v>
      </c>
      <c r="C19" s="17">
        <v>20</v>
      </c>
      <c r="D19" s="17" t="s">
        <v>499</v>
      </c>
      <c r="E19" s="17" t="s">
        <v>504</v>
      </c>
      <c r="F19" s="17" t="s">
        <v>458</v>
      </c>
      <c r="G19" s="17" t="s">
        <v>500</v>
      </c>
      <c r="H19" s="17" t="s">
        <v>468</v>
      </c>
      <c r="I19" s="17" t="s">
        <v>505</v>
      </c>
      <c r="J19" s="17">
        <v>19</v>
      </c>
      <c r="K19" s="17" t="s">
        <v>476</v>
      </c>
    </row>
    <row r="20" spans="1:11" ht="11.25">
      <c r="A20" s="17" t="s">
        <v>506</v>
      </c>
      <c r="B20" s="17" t="s">
        <v>503</v>
      </c>
      <c r="C20" s="17">
        <v>20</v>
      </c>
      <c r="D20" s="17" t="s">
        <v>499</v>
      </c>
      <c r="E20" s="17" t="s">
        <v>473</v>
      </c>
      <c r="F20" s="17" t="s">
        <v>466</v>
      </c>
      <c r="G20" s="17" t="s">
        <v>500</v>
      </c>
      <c r="H20" s="17" t="s">
        <v>468</v>
      </c>
      <c r="I20" s="17" t="s">
        <v>475</v>
      </c>
      <c r="J20" s="17">
        <v>21</v>
      </c>
      <c r="K20" s="17" t="s">
        <v>476</v>
      </c>
    </row>
    <row r="21" spans="1:11" ht="11.25">
      <c r="A21" s="17" t="s">
        <v>507</v>
      </c>
      <c r="B21" s="17" t="s">
        <v>508</v>
      </c>
      <c r="C21" s="17">
        <v>20</v>
      </c>
      <c r="D21" s="17" t="s">
        <v>508</v>
      </c>
      <c r="E21" s="17" t="s">
        <v>465</v>
      </c>
      <c r="F21" s="17" t="s">
        <v>509</v>
      </c>
      <c r="G21" s="17" t="s">
        <v>510</v>
      </c>
      <c r="H21" s="17" t="s">
        <v>460</v>
      </c>
      <c r="I21" s="17" t="s">
        <v>511</v>
      </c>
      <c r="J21" s="17">
        <v>20</v>
      </c>
      <c r="K21" s="17" t="s">
        <v>470</v>
      </c>
    </row>
    <row r="22" spans="1:11" ht="11.25">
      <c r="A22" s="17" t="s">
        <v>512</v>
      </c>
      <c r="B22" s="17" t="s">
        <v>508</v>
      </c>
      <c r="C22" s="17">
        <v>20</v>
      </c>
      <c r="D22" s="17" t="s">
        <v>508</v>
      </c>
      <c r="E22" s="17" t="s">
        <v>513</v>
      </c>
      <c r="F22" s="17" t="s">
        <v>509</v>
      </c>
      <c r="G22" s="17" t="s">
        <v>510</v>
      </c>
      <c r="H22" s="17" t="s">
        <v>460</v>
      </c>
      <c r="I22" s="17" t="s">
        <v>514</v>
      </c>
      <c r="J22" s="17">
        <v>23</v>
      </c>
      <c r="K22" s="17" t="s">
        <v>470</v>
      </c>
    </row>
    <row r="23" spans="1:11" ht="11.25">
      <c r="A23" s="17" t="s">
        <v>515</v>
      </c>
      <c r="B23" s="17" t="s">
        <v>516</v>
      </c>
      <c r="C23" s="17" t="s">
        <v>487</v>
      </c>
      <c r="D23" s="17" t="s">
        <v>487</v>
      </c>
      <c r="E23" s="17" t="s">
        <v>517</v>
      </c>
      <c r="F23" s="17" t="s">
        <v>458</v>
      </c>
      <c r="G23" s="17" t="s">
        <v>459</v>
      </c>
      <c r="H23" s="17" t="s">
        <v>468</v>
      </c>
      <c r="I23" s="17" t="s">
        <v>505</v>
      </c>
      <c r="J23" s="17">
        <v>16</v>
      </c>
      <c r="K23" s="17" t="s">
        <v>462</v>
      </c>
    </row>
    <row r="24" ht="11.25">
      <c r="A24" s="17" t="s">
        <v>483</v>
      </c>
    </row>
    <row r="25" ht="11.25">
      <c r="A25" s="17" t="s">
        <v>518</v>
      </c>
    </row>
    <row r="28" ht="11.25">
      <c r="A28" s="17" t="s">
        <v>519</v>
      </c>
    </row>
    <row r="29" spans="1:9" ht="11.25">
      <c r="A29" s="17" t="s">
        <v>446</v>
      </c>
      <c r="B29" s="17" t="s">
        <v>72</v>
      </c>
      <c r="C29" s="17" t="s">
        <v>447</v>
      </c>
      <c r="D29" s="17" t="s">
        <v>448</v>
      </c>
      <c r="E29" s="17" t="s">
        <v>449</v>
      </c>
      <c r="F29" s="17" t="s">
        <v>451</v>
      </c>
      <c r="G29" s="17" t="s">
        <v>75</v>
      </c>
      <c r="H29" s="17" t="s">
        <v>452</v>
      </c>
      <c r="I29" s="17" t="s">
        <v>453</v>
      </c>
    </row>
    <row r="30" spans="1:9" ht="11.25">
      <c r="A30" s="17" t="s">
        <v>520</v>
      </c>
      <c r="B30" s="17" t="s">
        <v>455</v>
      </c>
      <c r="C30" s="17" t="s">
        <v>521</v>
      </c>
      <c r="D30" s="17" t="s">
        <v>488</v>
      </c>
      <c r="E30" s="17" t="s">
        <v>487</v>
      </c>
      <c r="F30" s="17" t="s">
        <v>468</v>
      </c>
      <c r="G30" s="17" t="s">
        <v>522</v>
      </c>
      <c r="H30" s="17">
        <v>15</v>
      </c>
      <c r="I30" s="17" t="s">
        <v>487</v>
      </c>
    </row>
    <row r="31" spans="1:9" ht="11.25">
      <c r="A31" s="17" t="s">
        <v>523</v>
      </c>
      <c r="B31" s="17" t="s">
        <v>524</v>
      </c>
      <c r="C31" s="17">
        <v>20</v>
      </c>
      <c r="D31" s="17" t="s">
        <v>525</v>
      </c>
      <c r="E31" s="17" t="s">
        <v>487</v>
      </c>
      <c r="F31" s="17" t="s">
        <v>460</v>
      </c>
      <c r="G31" s="17" t="s">
        <v>492</v>
      </c>
      <c r="H31" s="17">
        <v>16</v>
      </c>
      <c r="I31" s="17" t="s">
        <v>487</v>
      </c>
    </row>
    <row r="32" ht="11.25">
      <c r="A32" s="17" t="s">
        <v>526</v>
      </c>
    </row>
    <row r="35" ht="11.25">
      <c r="A35" s="17" t="s">
        <v>527</v>
      </c>
    </row>
    <row r="36" spans="1:11" ht="11.25">
      <c r="A36" s="17" t="s">
        <v>71</v>
      </c>
      <c r="B36" s="17" t="s">
        <v>72</v>
      </c>
      <c r="C36" s="17" t="s">
        <v>447</v>
      </c>
      <c r="D36" s="17" t="s">
        <v>448</v>
      </c>
      <c r="E36" s="17" t="s">
        <v>528</v>
      </c>
      <c r="F36" s="17" t="s">
        <v>529</v>
      </c>
      <c r="G36" s="17" t="s">
        <v>449</v>
      </c>
      <c r="H36" s="17" t="s">
        <v>451</v>
      </c>
      <c r="I36" s="17" t="s">
        <v>75</v>
      </c>
      <c r="J36" s="17" t="s">
        <v>452</v>
      </c>
      <c r="K36" s="17" t="s">
        <v>453</v>
      </c>
    </row>
    <row r="37" spans="1:11" ht="11.25">
      <c r="A37" s="17" t="s">
        <v>530</v>
      </c>
      <c r="B37" s="17" t="s">
        <v>531</v>
      </c>
      <c r="C37" s="17" t="s">
        <v>487</v>
      </c>
      <c r="D37" s="17" t="s">
        <v>532</v>
      </c>
      <c r="E37" s="17" t="s">
        <v>496</v>
      </c>
      <c r="F37" s="17">
        <v>15</v>
      </c>
      <c r="G37" s="17" t="s">
        <v>490</v>
      </c>
      <c r="H37" s="17" t="s">
        <v>491</v>
      </c>
      <c r="I37" s="17" t="s">
        <v>492</v>
      </c>
      <c r="J37" s="17">
        <v>15</v>
      </c>
      <c r="K37" s="17" t="s">
        <v>470</v>
      </c>
    </row>
    <row r="38" spans="1:11" ht="11.25">
      <c r="A38" s="17" t="s">
        <v>533</v>
      </c>
      <c r="B38" s="17" t="s">
        <v>534</v>
      </c>
      <c r="C38" s="17" t="s">
        <v>487</v>
      </c>
      <c r="D38" s="17" t="s">
        <v>535</v>
      </c>
      <c r="E38" s="17" t="s">
        <v>489</v>
      </c>
      <c r="F38" s="17">
        <v>15</v>
      </c>
      <c r="G38" s="17" t="s">
        <v>490</v>
      </c>
      <c r="H38" s="17" t="s">
        <v>536</v>
      </c>
      <c r="I38" s="17" t="s">
        <v>522</v>
      </c>
      <c r="J38" s="17">
        <v>16</v>
      </c>
      <c r="K38" s="17" t="s">
        <v>470</v>
      </c>
    </row>
    <row r="39" spans="1:11" ht="11.25">
      <c r="A39" s="17" t="s">
        <v>537</v>
      </c>
      <c r="B39" s="17" t="s">
        <v>538</v>
      </c>
      <c r="C39" s="17" t="s">
        <v>487</v>
      </c>
      <c r="D39" s="17" t="s">
        <v>499</v>
      </c>
      <c r="E39" s="17" t="s">
        <v>490</v>
      </c>
      <c r="F39" s="17">
        <v>15</v>
      </c>
      <c r="G39" s="17" t="s">
        <v>490</v>
      </c>
      <c r="H39" s="17" t="s">
        <v>536</v>
      </c>
      <c r="I39" s="17" t="s">
        <v>522</v>
      </c>
      <c r="J39" s="17">
        <v>18</v>
      </c>
      <c r="K39" s="17" t="s">
        <v>476</v>
      </c>
    </row>
    <row r="40" spans="1:11" ht="11.25">
      <c r="A40" s="17" t="s">
        <v>539</v>
      </c>
      <c r="B40" s="17" t="s">
        <v>534</v>
      </c>
      <c r="C40" s="17" t="s">
        <v>487</v>
      </c>
      <c r="D40" s="17" t="s">
        <v>487</v>
      </c>
      <c r="E40" s="17" t="s">
        <v>540</v>
      </c>
      <c r="F40" s="17">
        <v>12</v>
      </c>
      <c r="G40" s="17" t="s">
        <v>490</v>
      </c>
      <c r="H40" s="17" t="s">
        <v>491</v>
      </c>
      <c r="I40" s="17" t="s">
        <v>492</v>
      </c>
      <c r="J40" s="17">
        <v>14</v>
      </c>
      <c r="K40" s="17" t="s">
        <v>462</v>
      </c>
    </row>
    <row r="41" ht="11.25">
      <c r="A41" s="17" t="s">
        <v>541</v>
      </c>
    </row>
    <row r="44" ht="11.25">
      <c r="A44" s="17" t="s">
        <v>542</v>
      </c>
    </row>
    <row r="45" spans="1:11" ht="11.25">
      <c r="A45" s="17" t="s">
        <v>446</v>
      </c>
      <c r="B45" s="17" t="s">
        <v>72</v>
      </c>
      <c r="C45" s="17" t="s">
        <v>447</v>
      </c>
      <c r="D45" s="17" t="s">
        <v>448</v>
      </c>
      <c r="E45" s="17" t="s">
        <v>449</v>
      </c>
      <c r="F45" s="17" t="s">
        <v>450</v>
      </c>
      <c r="G45" s="17" t="s">
        <v>431</v>
      </c>
      <c r="H45" s="17" t="s">
        <v>451</v>
      </c>
      <c r="I45" s="17" t="s">
        <v>75</v>
      </c>
      <c r="J45" s="17" t="s">
        <v>452</v>
      </c>
      <c r="K45" s="17" t="s">
        <v>453</v>
      </c>
    </row>
    <row r="46" spans="1:11" ht="11.25">
      <c r="A46" s="17" t="s">
        <v>543</v>
      </c>
      <c r="B46" s="17" t="s">
        <v>544</v>
      </c>
      <c r="C46" s="17">
        <v>20</v>
      </c>
      <c r="D46" s="17" t="s">
        <v>532</v>
      </c>
      <c r="E46" s="17" t="s">
        <v>517</v>
      </c>
      <c r="F46" s="17" t="s">
        <v>466</v>
      </c>
      <c r="G46" s="17" t="s">
        <v>487</v>
      </c>
      <c r="H46" s="17" t="s">
        <v>468</v>
      </c>
      <c r="I46" s="17" t="s">
        <v>545</v>
      </c>
      <c r="J46" s="17">
        <v>22</v>
      </c>
      <c r="K46" s="17" t="s">
        <v>462</v>
      </c>
    </row>
    <row r="47" spans="1:11" ht="11.25">
      <c r="A47" s="17" t="s">
        <v>546</v>
      </c>
      <c r="B47" s="17" t="s">
        <v>516</v>
      </c>
      <c r="C47" s="17" t="s">
        <v>487</v>
      </c>
      <c r="D47" s="17" t="s">
        <v>487</v>
      </c>
      <c r="E47" s="17" t="s">
        <v>547</v>
      </c>
      <c r="F47" s="17" t="s">
        <v>466</v>
      </c>
      <c r="G47" s="17" t="s">
        <v>487</v>
      </c>
      <c r="H47" s="17" t="s">
        <v>468</v>
      </c>
      <c r="I47" s="17" t="s">
        <v>548</v>
      </c>
      <c r="J47" s="17">
        <v>17</v>
      </c>
      <c r="K47" s="17" t="s">
        <v>462</v>
      </c>
    </row>
    <row r="48" spans="1:11" ht="11.25">
      <c r="A48" s="17" t="s">
        <v>549</v>
      </c>
      <c r="B48" s="17" t="s">
        <v>472</v>
      </c>
      <c r="C48" s="17">
        <v>20</v>
      </c>
      <c r="D48" s="17" t="s">
        <v>499</v>
      </c>
      <c r="E48" s="17" t="s">
        <v>457</v>
      </c>
      <c r="F48" s="17" t="s">
        <v>466</v>
      </c>
      <c r="G48" s="17" t="s">
        <v>500</v>
      </c>
      <c r="H48" s="17" t="s">
        <v>460</v>
      </c>
      <c r="I48" s="17" t="s">
        <v>501</v>
      </c>
      <c r="J48" s="17">
        <v>17</v>
      </c>
      <c r="K48" s="17" t="s">
        <v>550</v>
      </c>
    </row>
    <row r="49" spans="1:11" ht="11.25">
      <c r="A49" s="17" t="s">
        <v>551</v>
      </c>
      <c r="B49" s="17" t="s">
        <v>552</v>
      </c>
      <c r="C49" s="17">
        <v>20</v>
      </c>
      <c r="D49" s="17" t="s">
        <v>499</v>
      </c>
      <c r="E49" s="17" t="s">
        <v>504</v>
      </c>
      <c r="F49" s="17" t="s">
        <v>458</v>
      </c>
      <c r="G49" s="17" t="s">
        <v>500</v>
      </c>
      <c r="H49" s="17" t="s">
        <v>468</v>
      </c>
      <c r="I49" s="17" t="s">
        <v>505</v>
      </c>
      <c r="J49" s="17">
        <v>19</v>
      </c>
      <c r="K49" s="17" t="s">
        <v>476</v>
      </c>
    </row>
    <row r="50" spans="1:11" ht="11.25">
      <c r="A50" s="17" t="s">
        <v>553</v>
      </c>
      <c r="B50" s="17" t="s">
        <v>554</v>
      </c>
      <c r="C50" s="17">
        <v>20</v>
      </c>
      <c r="D50" s="17" t="s">
        <v>456</v>
      </c>
      <c r="E50" s="17" t="s">
        <v>478</v>
      </c>
      <c r="F50" s="17" t="s">
        <v>466</v>
      </c>
      <c r="G50" s="17" t="s">
        <v>459</v>
      </c>
      <c r="H50" s="17" t="s">
        <v>468</v>
      </c>
      <c r="I50" s="17" t="s">
        <v>469</v>
      </c>
      <c r="J50" s="17">
        <v>24</v>
      </c>
      <c r="K50" s="17" t="s">
        <v>470</v>
      </c>
    </row>
    <row r="51" ht="11.25">
      <c r="A51" s="17" t="s">
        <v>483</v>
      </c>
    </row>
    <row r="54" ht="11.25">
      <c r="A54" s="17" t="s">
        <v>555</v>
      </c>
    </row>
    <row r="55" spans="1:4" ht="11.25">
      <c r="A55" s="17" t="s">
        <v>556</v>
      </c>
      <c r="B55" s="17" t="s">
        <v>448</v>
      </c>
      <c r="C55" s="17" t="s">
        <v>452</v>
      </c>
      <c r="D55" s="17" t="s">
        <v>453</v>
      </c>
    </row>
    <row r="56" spans="1:4" ht="11.25">
      <c r="A56" s="17" t="s">
        <v>557</v>
      </c>
      <c r="B56" s="17" t="s">
        <v>456</v>
      </c>
      <c r="C56" s="17">
        <v>12</v>
      </c>
      <c r="D56" s="17" t="s">
        <v>462</v>
      </c>
    </row>
    <row r="57" spans="1:4" ht="11.25">
      <c r="A57" s="17" t="s">
        <v>558</v>
      </c>
      <c r="B57" s="17" t="s">
        <v>559</v>
      </c>
      <c r="C57" s="17">
        <v>13</v>
      </c>
      <c r="D57" s="17" t="s">
        <v>476</v>
      </c>
    </row>
    <row r="58" spans="1:4" ht="11.25">
      <c r="A58" s="17" t="s">
        <v>560</v>
      </c>
      <c r="B58" s="17" t="s">
        <v>456</v>
      </c>
      <c r="C58" s="17">
        <v>10</v>
      </c>
      <c r="D58" s="17" t="s">
        <v>487</v>
      </c>
    </row>
    <row r="59" spans="1:4" ht="11.25">
      <c r="A59" s="17" t="s">
        <v>561</v>
      </c>
      <c r="B59" s="17" t="s">
        <v>456</v>
      </c>
      <c r="C59" s="17">
        <v>15</v>
      </c>
      <c r="D59" s="17" t="s">
        <v>476</v>
      </c>
    </row>
    <row r="62" ht="11.25">
      <c r="A62" s="17" t="s">
        <v>562</v>
      </c>
    </row>
    <row r="63" spans="1:11" ht="11.25">
      <c r="A63" s="17" t="s">
        <v>435</v>
      </c>
      <c r="B63" s="17" t="s">
        <v>72</v>
      </c>
      <c r="C63" s="17" t="s">
        <v>447</v>
      </c>
      <c r="D63" s="17" t="s">
        <v>448</v>
      </c>
      <c r="E63" s="17" t="s">
        <v>528</v>
      </c>
      <c r="F63" s="17" t="s">
        <v>529</v>
      </c>
      <c r="G63" s="17" t="s">
        <v>449</v>
      </c>
      <c r="H63" s="17" t="s">
        <v>451</v>
      </c>
      <c r="I63" s="17" t="s">
        <v>75</v>
      </c>
      <c r="J63" s="17" t="s">
        <v>452</v>
      </c>
      <c r="K63" s="17" t="s">
        <v>453</v>
      </c>
    </row>
    <row r="64" spans="1:11" ht="11.25">
      <c r="A64" s="17" t="s">
        <v>563</v>
      </c>
      <c r="B64" s="17" t="s">
        <v>455</v>
      </c>
      <c r="C64" s="17" t="s">
        <v>487</v>
      </c>
      <c r="D64" s="17" t="s">
        <v>564</v>
      </c>
      <c r="E64" s="17" t="s">
        <v>540</v>
      </c>
      <c r="F64" s="17">
        <v>15</v>
      </c>
      <c r="G64" s="17" t="s">
        <v>490</v>
      </c>
      <c r="H64" s="17" t="s">
        <v>536</v>
      </c>
      <c r="I64" s="17" t="s">
        <v>522</v>
      </c>
      <c r="J64" s="17">
        <v>14</v>
      </c>
      <c r="K64" s="17" t="s">
        <v>476</v>
      </c>
    </row>
    <row r="65" spans="1:11" ht="11.25">
      <c r="A65" s="17" t="s">
        <v>565</v>
      </c>
      <c r="B65" s="17" t="s">
        <v>566</v>
      </c>
      <c r="C65" s="17" t="s">
        <v>487</v>
      </c>
      <c r="D65" s="17" t="s">
        <v>525</v>
      </c>
      <c r="E65" s="17" t="s">
        <v>490</v>
      </c>
      <c r="F65" s="17">
        <v>15</v>
      </c>
      <c r="G65" s="17" t="s">
        <v>490</v>
      </c>
      <c r="H65" s="17" t="s">
        <v>491</v>
      </c>
      <c r="I65" s="17" t="s">
        <v>492</v>
      </c>
      <c r="J65" s="17">
        <v>20</v>
      </c>
      <c r="K65" s="17" t="s">
        <v>470</v>
      </c>
    </row>
    <row r="66" spans="1:11" ht="11.25">
      <c r="A66" s="17" t="s">
        <v>567</v>
      </c>
      <c r="B66" s="17" t="s">
        <v>534</v>
      </c>
      <c r="C66" s="17" t="s">
        <v>487</v>
      </c>
      <c r="D66" s="17" t="s">
        <v>487</v>
      </c>
      <c r="E66" s="17" t="s">
        <v>490</v>
      </c>
      <c r="F66" s="17">
        <v>18</v>
      </c>
      <c r="G66" s="17" t="s">
        <v>490</v>
      </c>
      <c r="H66" s="17" t="s">
        <v>491</v>
      </c>
      <c r="I66" s="17" t="s">
        <v>492</v>
      </c>
      <c r="J66" s="17">
        <v>17</v>
      </c>
      <c r="K66" s="17" t="s">
        <v>470</v>
      </c>
    </row>
    <row r="67" ht="11.25">
      <c r="A67" s="17" t="s">
        <v>541</v>
      </c>
    </row>
    <row r="70" ht="11.25">
      <c r="A70" s="17" t="s">
        <v>568</v>
      </c>
    </row>
    <row r="71" spans="1:11" ht="11.25">
      <c r="A71" s="17" t="s">
        <v>446</v>
      </c>
      <c r="B71" s="17" t="s">
        <v>72</v>
      </c>
      <c r="C71" s="17" t="s">
        <v>447</v>
      </c>
      <c r="D71" s="17" t="s">
        <v>448</v>
      </c>
      <c r="E71" s="17" t="s">
        <v>449</v>
      </c>
      <c r="F71" s="17" t="s">
        <v>450</v>
      </c>
      <c r="G71" s="17" t="s">
        <v>431</v>
      </c>
      <c r="H71" s="17" t="s">
        <v>451</v>
      </c>
      <c r="I71" s="17" t="s">
        <v>75</v>
      </c>
      <c r="J71" s="17" t="s">
        <v>452</v>
      </c>
      <c r="K71" s="17" t="s">
        <v>453</v>
      </c>
    </row>
    <row r="72" spans="1:11" ht="11.25">
      <c r="A72" s="17" t="s">
        <v>569</v>
      </c>
      <c r="B72" s="17" t="s">
        <v>538</v>
      </c>
      <c r="C72" s="17">
        <v>20</v>
      </c>
      <c r="D72" s="17" t="s">
        <v>570</v>
      </c>
      <c r="E72" s="17" t="s">
        <v>517</v>
      </c>
      <c r="F72" s="17" t="s">
        <v>466</v>
      </c>
      <c r="G72" s="17" t="s">
        <v>571</v>
      </c>
      <c r="H72" s="17" t="s">
        <v>468</v>
      </c>
      <c r="I72" s="17" t="s">
        <v>505</v>
      </c>
      <c r="J72" s="17">
        <v>21</v>
      </c>
      <c r="K72" s="17" t="s">
        <v>462</v>
      </c>
    </row>
    <row r="73" spans="1:11" ht="11.25">
      <c r="A73" s="17" t="s">
        <v>572</v>
      </c>
      <c r="B73" s="17" t="s">
        <v>503</v>
      </c>
      <c r="C73" s="17">
        <v>20</v>
      </c>
      <c r="D73" s="17" t="s">
        <v>573</v>
      </c>
      <c r="E73" s="17" t="s">
        <v>547</v>
      </c>
      <c r="F73" s="17" t="s">
        <v>466</v>
      </c>
      <c r="G73" s="17" t="s">
        <v>571</v>
      </c>
      <c r="H73" s="17" t="s">
        <v>468</v>
      </c>
      <c r="I73" s="17" t="s">
        <v>545</v>
      </c>
      <c r="J73" s="17">
        <v>23</v>
      </c>
      <c r="K73" s="17" t="s">
        <v>470</v>
      </c>
    </row>
    <row r="74" spans="1:11" ht="11.25">
      <c r="A74" s="17" t="s">
        <v>574</v>
      </c>
      <c r="B74" s="17" t="s">
        <v>538</v>
      </c>
      <c r="C74" s="17">
        <v>20</v>
      </c>
      <c r="D74" s="17" t="s">
        <v>535</v>
      </c>
      <c r="E74" s="17" t="s">
        <v>575</v>
      </c>
      <c r="F74" s="17" t="s">
        <v>458</v>
      </c>
      <c r="G74" s="17" t="s">
        <v>467</v>
      </c>
      <c r="H74" s="17" t="s">
        <v>481</v>
      </c>
      <c r="I74" s="17" t="s">
        <v>576</v>
      </c>
      <c r="J74" s="17">
        <v>24</v>
      </c>
      <c r="K74" s="17" t="s">
        <v>470</v>
      </c>
    </row>
    <row r="75" spans="1:11" ht="11.25">
      <c r="A75" s="17" t="s">
        <v>577</v>
      </c>
      <c r="B75" s="17" t="s">
        <v>552</v>
      </c>
      <c r="C75" s="17">
        <v>20</v>
      </c>
      <c r="D75" s="17" t="s">
        <v>499</v>
      </c>
      <c r="E75" s="17" t="s">
        <v>504</v>
      </c>
      <c r="F75" s="17" t="s">
        <v>458</v>
      </c>
      <c r="G75" s="17" t="s">
        <v>500</v>
      </c>
      <c r="H75" s="17" t="s">
        <v>468</v>
      </c>
      <c r="I75" s="17" t="s">
        <v>578</v>
      </c>
      <c r="J75" s="17">
        <v>21</v>
      </c>
      <c r="K75" s="17" t="s">
        <v>476</v>
      </c>
    </row>
    <row r="76" spans="1:11" ht="11.25">
      <c r="A76" s="17" t="s">
        <v>579</v>
      </c>
      <c r="B76" s="17" t="s">
        <v>580</v>
      </c>
      <c r="C76" s="17">
        <v>20</v>
      </c>
      <c r="D76" s="17" t="s">
        <v>495</v>
      </c>
      <c r="E76" s="17" t="s">
        <v>457</v>
      </c>
      <c r="F76" s="17" t="s">
        <v>466</v>
      </c>
      <c r="G76" s="17" t="s">
        <v>500</v>
      </c>
      <c r="H76" s="17" t="s">
        <v>460</v>
      </c>
      <c r="I76" s="17" t="s">
        <v>501</v>
      </c>
      <c r="J76" s="17">
        <v>18</v>
      </c>
      <c r="K76" s="17" t="s">
        <v>462</v>
      </c>
    </row>
    <row r="77" ht="11.25">
      <c r="A77" s="17" t="s">
        <v>483</v>
      </c>
    </row>
    <row r="78" ht="11.25">
      <c r="A78" s="17" t="s">
        <v>581</v>
      </c>
    </row>
    <row r="81" ht="11.25">
      <c r="A81" s="17" t="s">
        <v>582</v>
      </c>
    </row>
    <row r="82" spans="1:11" ht="11.25">
      <c r="A82" s="17" t="s">
        <v>71</v>
      </c>
      <c r="B82" s="17" t="s">
        <v>72</v>
      </c>
      <c r="C82" s="17" t="s">
        <v>447</v>
      </c>
      <c r="D82" s="17" t="s">
        <v>448</v>
      </c>
      <c r="E82" s="17" t="s">
        <v>528</v>
      </c>
      <c r="F82" s="17" t="s">
        <v>529</v>
      </c>
      <c r="G82" s="17" t="s">
        <v>449</v>
      </c>
      <c r="H82" s="17" t="s">
        <v>451</v>
      </c>
      <c r="I82" s="17" t="s">
        <v>75</v>
      </c>
      <c r="J82" s="17" t="s">
        <v>452</v>
      </c>
      <c r="K82" s="17" t="s">
        <v>453</v>
      </c>
    </row>
    <row r="83" spans="1:11" ht="11.25">
      <c r="A83" s="17" t="s">
        <v>583</v>
      </c>
      <c r="B83" s="17" t="s">
        <v>584</v>
      </c>
      <c r="C83" s="17" t="s">
        <v>487</v>
      </c>
      <c r="D83" s="17" t="s">
        <v>570</v>
      </c>
      <c r="E83" s="17" t="s">
        <v>490</v>
      </c>
      <c r="F83" s="17">
        <v>15</v>
      </c>
      <c r="G83" s="17" t="s">
        <v>490</v>
      </c>
      <c r="H83" s="17" t="s">
        <v>536</v>
      </c>
      <c r="I83" s="17" t="s">
        <v>522</v>
      </c>
      <c r="J83" s="17">
        <v>19</v>
      </c>
      <c r="K83" s="17" t="s">
        <v>476</v>
      </c>
    </row>
    <row r="84" spans="1:11" ht="11.25">
      <c r="A84" s="17" t="s">
        <v>585</v>
      </c>
      <c r="B84" s="17" t="s">
        <v>534</v>
      </c>
      <c r="C84" s="17" t="s">
        <v>487</v>
      </c>
      <c r="D84" s="17" t="s">
        <v>487</v>
      </c>
      <c r="E84" s="17" t="s">
        <v>490</v>
      </c>
      <c r="F84" s="17">
        <v>18</v>
      </c>
      <c r="G84" s="17" t="s">
        <v>490</v>
      </c>
      <c r="H84" s="17" t="s">
        <v>491</v>
      </c>
      <c r="I84" s="17" t="s">
        <v>492</v>
      </c>
      <c r="J84" s="17">
        <v>22</v>
      </c>
      <c r="K84" s="17" t="s">
        <v>476</v>
      </c>
    </row>
    <row r="85" spans="1:11" ht="11.25">
      <c r="A85" s="17" t="s">
        <v>586</v>
      </c>
      <c r="B85" s="17" t="s">
        <v>587</v>
      </c>
      <c r="C85" s="17" t="s">
        <v>487</v>
      </c>
      <c r="D85" s="17" t="s">
        <v>573</v>
      </c>
      <c r="E85" s="17" t="s">
        <v>540</v>
      </c>
      <c r="F85" s="17">
        <v>15</v>
      </c>
      <c r="G85" s="17" t="s">
        <v>490</v>
      </c>
      <c r="H85" s="17" t="s">
        <v>536</v>
      </c>
      <c r="I85" s="17" t="s">
        <v>522</v>
      </c>
      <c r="J85" s="17">
        <v>26</v>
      </c>
      <c r="K85" s="17" t="s">
        <v>470</v>
      </c>
    </row>
    <row r="86" ht="11.25">
      <c r="A86" s="17" t="s">
        <v>541</v>
      </c>
    </row>
    <row r="87" ht="11.25">
      <c r="A87" s="17" t="s">
        <v>581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5"/>
  <sheetViews>
    <sheetView workbookViewId="0" topLeftCell="A24">
      <selection activeCell="J50" sqref="J50"/>
    </sheetView>
  </sheetViews>
  <sheetFormatPr defaultColWidth="9.140625" defaultRowHeight="12.75"/>
  <cols>
    <col min="2" max="2" width="24.28125" style="0" customWidth="1"/>
    <col min="3" max="3" width="18.8515625" style="0" customWidth="1"/>
    <col min="17" max="17" width="9.140625" style="18" customWidth="1"/>
  </cols>
  <sheetData>
    <row r="1" spans="2:17" ht="12.75">
      <c r="B1" t="s">
        <v>23</v>
      </c>
      <c r="C1" t="s">
        <v>49</v>
      </c>
      <c r="D1" t="s">
        <v>59</v>
      </c>
      <c r="E1" t="s">
        <v>60</v>
      </c>
      <c r="Q1" s="9" t="s">
        <v>603</v>
      </c>
    </row>
    <row r="2" spans="2:17" ht="12.75">
      <c r="B2" t="s">
        <v>24</v>
      </c>
      <c r="C2">
        <v>2</v>
      </c>
      <c r="D2">
        <v>2</v>
      </c>
      <c r="E2" t="s">
        <v>426</v>
      </c>
      <c r="Q2" s="18" t="s">
        <v>433</v>
      </c>
    </row>
    <row r="3" spans="2:17" ht="12.75">
      <c r="B3" t="s">
        <v>25</v>
      </c>
      <c r="C3">
        <v>4</v>
      </c>
      <c r="D3">
        <v>4</v>
      </c>
      <c r="E3" s="4" t="s">
        <v>426</v>
      </c>
      <c r="Q3" s="19" t="s">
        <v>820</v>
      </c>
    </row>
    <row r="4" spans="2:17" ht="12.75">
      <c r="B4" t="s">
        <v>26</v>
      </c>
      <c r="C4">
        <v>6</v>
      </c>
      <c r="D4">
        <v>6</v>
      </c>
      <c r="E4" s="4" t="s">
        <v>426</v>
      </c>
      <c r="Q4" s="9" t="s">
        <v>594</v>
      </c>
    </row>
    <row r="5" spans="2:17" ht="12.75">
      <c r="B5" t="s">
        <v>27</v>
      </c>
      <c r="C5">
        <v>8</v>
      </c>
      <c r="D5" s="4" t="s">
        <v>426</v>
      </c>
      <c r="E5">
        <v>2</v>
      </c>
      <c r="Q5" s="9" t="s">
        <v>760</v>
      </c>
    </row>
    <row r="6" spans="2:17" ht="12.75">
      <c r="B6" t="s">
        <v>28</v>
      </c>
      <c r="C6">
        <v>10</v>
      </c>
      <c r="D6" s="4" t="s">
        <v>426</v>
      </c>
      <c r="E6">
        <v>4</v>
      </c>
      <c r="Q6" s="19" t="s">
        <v>651</v>
      </c>
    </row>
    <row r="7" spans="2:17" ht="12.75">
      <c r="B7" t="s">
        <v>29</v>
      </c>
      <c r="C7">
        <v>12</v>
      </c>
      <c r="D7" s="4" t="s">
        <v>426</v>
      </c>
      <c r="E7">
        <v>6</v>
      </c>
      <c r="Q7" s="18" t="s">
        <v>434</v>
      </c>
    </row>
    <row r="8" spans="2:17" ht="12.75">
      <c r="B8" t="s">
        <v>32</v>
      </c>
      <c r="C8">
        <v>14</v>
      </c>
      <c r="D8" s="4" t="s">
        <v>426</v>
      </c>
      <c r="E8">
        <v>8</v>
      </c>
      <c r="Q8" s="18" t="s">
        <v>436</v>
      </c>
    </row>
    <row r="9" spans="2:17" ht="12.75">
      <c r="B9" t="s">
        <v>31</v>
      </c>
      <c r="C9">
        <v>16</v>
      </c>
      <c r="D9" s="4" t="s">
        <v>426</v>
      </c>
      <c r="E9">
        <v>10</v>
      </c>
      <c r="Q9" s="9" t="s">
        <v>606</v>
      </c>
    </row>
    <row r="10" spans="2:17" ht="12.75">
      <c r="B10" t="s">
        <v>30</v>
      </c>
      <c r="C10">
        <v>18</v>
      </c>
      <c r="D10" s="4" t="s">
        <v>426</v>
      </c>
      <c r="E10">
        <v>12</v>
      </c>
      <c r="Q10" s="18" t="s">
        <v>789</v>
      </c>
    </row>
    <row r="11" spans="2:17" ht="12.75">
      <c r="B11" t="s">
        <v>33</v>
      </c>
      <c r="C11">
        <v>20</v>
      </c>
      <c r="D11" s="4" t="s">
        <v>426</v>
      </c>
      <c r="E11">
        <v>14</v>
      </c>
      <c r="Q11" s="9" t="s">
        <v>597</v>
      </c>
    </row>
    <row r="12" spans="2:17" ht="12.75">
      <c r="B12" t="s">
        <v>34</v>
      </c>
      <c r="C12">
        <v>22</v>
      </c>
      <c r="D12" s="4" t="s">
        <v>426</v>
      </c>
      <c r="E12">
        <v>16</v>
      </c>
      <c r="Q12" s="9" t="s">
        <v>798</v>
      </c>
    </row>
    <row r="13" spans="2:17" ht="12.75">
      <c r="B13" t="s">
        <v>35</v>
      </c>
      <c r="C13">
        <v>24</v>
      </c>
      <c r="D13" s="4" t="s">
        <v>426</v>
      </c>
      <c r="E13">
        <v>18</v>
      </c>
      <c r="Q13" s="9" t="s">
        <v>604</v>
      </c>
    </row>
    <row r="14" spans="2:17" ht="12.75">
      <c r="B14" t="s">
        <v>36</v>
      </c>
      <c r="C14">
        <v>26</v>
      </c>
      <c r="D14" s="4" t="s">
        <v>426</v>
      </c>
      <c r="E14">
        <v>20</v>
      </c>
      <c r="Q14" s="19" t="s">
        <v>153</v>
      </c>
    </row>
    <row r="15" spans="2:17" ht="12.75">
      <c r="B15" t="s">
        <v>37</v>
      </c>
      <c r="C15">
        <v>28</v>
      </c>
      <c r="D15" s="4" t="s">
        <v>426</v>
      </c>
      <c r="E15">
        <v>22</v>
      </c>
      <c r="Q15" s="18" t="s">
        <v>439</v>
      </c>
    </row>
    <row r="16" spans="2:17" ht="12.75">
      <c r="B16" t="s">
        <v>38</v>
      </c>
      <c r="C16">
        <v>30</v>
      </c>
      <c r="D16" s="4" t="s">
        <v>426</v>
      </c>
      <c r="E16">
        <v>24</v>
      </c>
      <c r="Q16" s="9" t="s">
        <v>605</v>
      </c>
    </row>
    <row r="17" spans="2:17" ht="12.75">
      <c r="B17" t="s">
        <v>39</v>
      </c>
      <c r="C17">
        <v>32</v>
      </c>
      <c r="D17" s="4" t="s">
        <v>426</v>
      </c>
      <c r="E17">
        <v>26</v>
      </c>
      <c r="Q17" s="9" t="s">
        <v>599</v>
      </c>
    </row>
    <row r="18" spans="2:17" ht="12.75">
      <c r="B18" t="s">
        <v>40</v>
      </c>
      <c r="C18">
        <v>34</v>
      </c>
      <c r="D18" s="4" t="s">
        <v>426</v>
      </c>
      <c r="E18">
        <v>28</v>
      </c>
      <c r="Q18" s="18" t="s">
        <v>417</v>
      </c>
    </row>
    <row r="19" spans="2:17" ht="12.75">
      <c r="B19" t="s">
        <v>41</v>
      </c>
      <c r="C19">
        <v>36</v>
      </c>
      <c r="D19" s="4" t="s">
        <v>426</v>
      </c>
      <c r="E19">
        <v>30</v>
      </c>
      <c r="Q19" s="18" t="s">
        <v>440</v>
      </c>
    </row>
    <row r="20" spans="2:17" ht="12.75">
      <c r="B20" t="s">
        <v>42</v>
      </c>
      <c r="C20">
        <v>38</v>
      </c>
      <c r="D20" s="4" t="s">
        <v>426</v>
      </c>
      <c r="E20">
        <v>32</v>
      </c>
      <c r="Q20" s="9" t="s">
        <v>600</v>
      </c>
    </row>
    <row r="21" spans="2:5" ht="12.75">
      <c r="B21" t="s">
        <v>43</v>
      </c>
      <c r="C21">
        <v>40</v>
      </c>
      <c r="D21" s="4" t="s">
        <v>426</v>
      </c>
      <c r="E21">
        <v>34</v>
      </c>
    </row>
    <row r="22" spans="2:5" ht="12.75">
      <c r="B22" t="s">
        <v>44</v>
      </c>
      <c r="C22">
        <v>42</v>
      </c>
      <c r="D22" s="4" t="s">
        <v>426</v>
      </c>
      <c r="E22">
        <v>36</v>
      </c>
    </row>
    <row r="23" spans="2:5" ht="12.75">
      <c r="B23" t="s">
        <v>45</v>
      </c>
      <c r="C23">
        <v>44</v>
      </c>
      <c r="D23" s="4" t="s">
        <v>426</v>
      </c>
      <c r="E23">
        <v>38</v>
      </c>
    </row>
    <row r="24" spans="2:5" ht="12.75">
      <c r="B24" t="s">
        <v>46</v>
      </c>
      <c r="C24">
        <v>46</v>
      </c>
      <c r="D24" s="4" t="s">
        <v>426</v>
      </c>
      <c r="E24">
        <v>40</v>
      </c>
    </row>
    <row r="25" spans="2:5" ht="12.75">
      <c r="B25" t="s">
        <v>47</v>
      </c>
      <c r="C25">
        <v>48</v>
      </c>
      <c r="D25" s="4" t="s">
        <v>426</v>
      </c>
      <c r="E25">
        <v>42</v>
      </c>
    </row>
    <row r="27" spans="2:3" ht="12.75">
      <c r="B27" t="s">
        <v>50</v>
      </c>
      <c r="C27" t="s">
        <v>328</v>
      </c>
    </row>
    <row r="28" spans="2:5" ht="12.75">
      <c r="B28" t="s">
        <v>51</v>
      </c>
      <c r="C28">
        <v>42</v>
      </c>
      <c r="E28" t="s">
        <v>329</v>
      </c>
    </row>
    <row r="29" spans="2:5" ht="12.75">
      <c r="B29" t="s">
        <v>52</v>
      </c>
      <c r="C29">
        <v>48</v>
      </c>
      <c r="E29" t="s">
        <v>65</v>
      </c>
    </row>
    <row r="30" spans="2:5" ht="12.75">
      <c r="B30" t="s">
        <v>53</v>
      </c>
      <c r="C30">
        <v>54</v>
      </c>
      <c r="E30" t="s">
        <v>66</v>
      </c>
    </row>
    <row r="34" spans="2:5" ht="12.75">
      <c r="B34" t="s">
        <v>430</v>
      </c>
      <c r="E34" t="s">
        <v>1387</v>
      </c>
    </row>
    <row r="35" spans="5:6" ht="12.75">
      <c r="E35" s="9" t="s">
        <v>1305</v>
      </c>
      <c r="F35" s="18" t="s">
        <v>1306</v>
      </c>
    </row>
    <row r="36" spans="1:6" ht="12.75">
      <c r="A36">
        <v>1</v>
      </c>
      <c r="B36" s="9" t="s">
        <v>1000</v>
      </c>
      <c r="C36" s="18" t="s">
        <v>603</v>
      </c>
      <c r="D36" s="9"/>
      <c r="E36" s="9" t="s">
        <v>1059</v>
      </c>
      <c r="F36" s="18" t="s">
        <v>1060</v>
      </c>
    </row>
    <row r="37" spans="1:6" ht="12.75">
      <c r="A37">
        <v>2</v>
      </c>
      <c r="B37" s="9" t="s">
        <v>1300</v>
      </c>
      <c r="C37" s="18" t="s">
        <v>1301</v>
      </c>
      <c r="D37" s="18"/>
      <c r="E37" s="9" t="s">
        <v>594</v>
      </c>
      <c r="F37" s="18" t="s">
        <v>1111</v>
      </c>
    </row>
    <row r="38" spans="1:6" ht="12.75">
      <c r="A38">
        <v>3</v>
      </c>
      <c r="B38" s="18" t="s">
        <v>442</v>
      </c>
      <c r="C38" s="18" t="s">
        <v>853</v>
      </c>
      <c r="D38" s="19"/>
      <c r="E38" s="9" t="s">
        <v>760</v>
      </c>
      <c r="F38" s="18" t="s">
        <v>845</v>
      </c>
    </row>
    <row r="39" spans="1:6" ht="12.75">
      <c r="A39">
        <v>4</v>
      </c>
      <c r="B39" s="9" t="s">
        <v>1059</v>
      </c>
      <c r="C39" s="18" t="s">
        <v>1060</v>
      </c>
      <c r="D39" s="9"/>
      <c r="E39" s="9" t="s">
        <v>597</v>
      </c>
      <c r="F39" s="18" t="s">
        <v>1112</v>
      </c>
    </row>
    <row r="40" spans="1:6" ht="12.75">
      <c r="A40">
        <v>5</v>
      </c>
      <c r="B40" s="9" t="s">
        <v>594</v>
      </c>
      <c r="C40" s="18" t="s">
        <v>1111</v>
      </c>
      <c r="D40" s="9"/>
      <c r="E40" s="9" t="s">
        <v>717</v>
      </c>
      <c r="F40" s="18" t="s">
        <v>1304</v>
      </c>
    </row>
    <row r="41" spans="1:6" ht="12.75">
      <c r="A41">
        <v>6</v>
      </c>
      <c r="B41" s="9" t="s">
        <v>1023</v>
      </c>
      <c r="C41" s="18" t="s">
        <v>1023</v>
      </c>
      <c r="E41" s="9" t="s">
        <v>600</v>
      </c>
      <c r="F41" s="18" t="s">
        <v>155</v>
      </c>
    </row>
    <row r="42" spans="1:6" ht="12.75">
      <c r="A42">
        <v>7</v>
      </c>
      <c r="B42" s="9" t="s">
        <v>760</v>
      </c>
      <c r="C42" s="18" t="s">
        <v>845</v>
      </c>
      <c r="E42" s="9" t="s">
        <v>1169</v>
      </c>
      <c r="F42" s="18" t="s">
        <v>1169</v>
      </c>
    </row>
    <row r="43" spans="1:3" ht="12.75">
      <c r="A43">
        <v>8</v>
      </c>
      <c r="B43" s="18" t="s">
        <v>850</v>
      </c>
      <c r="C43" s="18" t="s">
        <v>850</v>
      </c>
    </row>
    <row r="44" spans="1:4" ht="12.75">
      <c r="A44">
        <v>9</v>
      </c>
      <c r="B44" s="19" t="s">
        <v>651</v>
      </c>
      <c r="C44" s="18" t="s">
        <v>863</v>
      </c>
      <c r="D44" s="18"/>
    </row>
    <row r="45" spans="1:4" ht="12.75">
      <c r="A45">
        <v>10</v>
      </c>
      <c r="B45" s="9" t="s">
        <v>1302</v>
      </c>
      <c r="C45" s="18" t="s">
        <v>1303</v>
      </c>
      <c r="D45" s="18"/>
    </row>
    <row r="46" spans="1:9" ht="12.75">
      <c r="A46">
        <v>11</v>
      </c>
      <c r="B46" s="9" t="s">
        <v>606</v>
      </c>
      <c r="C46" s="18" t="s">
        <v>1110</v>
      </c>
      <c r="D46" s="18"/>
      <c r="E46" t="s">
        <v>1398</v>
      </c>
      <c r="I46" t="s">
        <v>4</v>
      </c>
    </row>
    <row r="47" spans="1:10" ht="12.75">
      <c r="A47">
        <v>12</v>
      </c>
      <c r="B47" s="18" t="s">
        <v>789</v>
      </c>
      <c r="C47" s="18" t="s">
        <v>1116</v>
      </c>
      <c r="D47" s="9"/>
      <c r="E47">
        <v>1</v>
      </c>
      <c r="F47" t="s">
        <v>1399</v>
      </c>
      <c r="G47">
        <v>0.4</v>
      </c>
      <c r="I47" t="s">
        <v>5</v>
      </c>
      <c r="J47">
        <v>0.333</v>
      </c>
    </row>
    <row r="48" spans="1:10" ht="12.75">
      <c r="A48">
        <v>13</v>
      </c>
      <c r="B48" s="9" t="s">
        <v>597</v>
      </c>
      <c r="C48" s="18" t="s">
        <v>1112</v>
      </c>
      <c r="D48" s="9"/>
      <c r="E48">
        <v>2</v>
      </c>
      <c r="F48" t="s">
        <v>1399</v>
      </c>
      <c r="G48">
        <v>0.4</v>
      </c>
      <c r="I48" t="s">
        <v>6</v>
      </c>
      <c r="J48">
        <v>0.5</v>
      </c>
    </row>
    <row r="49" spans="1:10" ht="12.75">
      <c r="A49">
        <v>14</v>
      </c>
      <c r="B49" s="9" t="s">
        <v>1041</v>
      </c>
      <c r="C49" s="18" t="s">
        <v>1041</v>
      </c>
      <c r="E49">
        <v>3</v>
      </c>
      <c r="F49" t="s">
        <v>1399</v>
      </c>
      <c r="G49">
        <v>0.4</v>
      </c>
      <c r="I49" t="s">
        <v>7</v>
      </c>
      <c r="J49">
        <v>0.66</v>
      </c>
    </row>
    <row r="50" spans="1:10" ht="12.75">
      <c r="A50">
        <v>15</v>
      </c>
      <c r="B50" s="9" t="s">
        <v>964</v>
      </c>
      <c r="C50" s="18" t="s">
        <v>964</v>
      </c>
      <c r="D50" s="9"/>
      <c r="E50">
        <v>4</v>
      </c>
      <c r="F50" t="s">
        <v>1399</v>
      </c>
      <c r="G50">
        <v>0.4</v>
      </c>
      <c r="I50" t="s">
        <v>8</v>
      </c>
      <c r="J50">
        <v>0</v>
      </c>
    </row>
    <row r="51" spans="1:10" ht="12.75">
      <c r="A51">
        <v>16</v>
      </c>
      <c r="B51" s="9" t="s">
        <v>717</v>
      </c>
      <c r="C51" s="18" t="s">
        <v>1304</v>
      </c>
      <c r="D51" s="9"/>
      <c r="E51">
        <v>5</v>
      </c>
      <c r="F51" t="s">
        <v>1399</v>
      </c>
      <c r="G51">
        <v>0.4</v>
      </c>
      <c r="I51" t="s">
        <v>9</v>
      </c>
      <c r="J51">
        <v>1.25</v>
      </c>
    </row>
    <row r="52" spans="1:7" ht="12.75">
      <c r="A52">
        <v>17</v>
      </c>
      <c r="B52" s="9" t="s">
        <v>1145</v>
      </c>
      <c r="C52" s="18" t="s">
        <v>1155</v>
      </c>
      <c r="E52">
        <v>6</v>
      </c>
      <c r="F52" t="s">
        <v>1399</v>
      </c>
      <c r="G52">
        <v>0.4</v>
      </c>
    </row>
    <row r="53" spans="1:7" ht="12.75">
      <c r="A53">
        <v>18</v>
      </c>
      <c r="B53" s="18" t="s">
        <v>415</v>
      </c>
      <c r="C53" s="18" t="s">
        <v>415</v>
      </c>
      <c r="D53" s="9"/>
      <c r="E53">
        <v>7</v>
      </c>
      <c r="F53" t="s">
        <v>1399</v>
      </c>
      <c r="G53">
        <v>0.4</v>
      </c>
    </row>
    <row r="54" spans="1:7" ht="12.75">
      <c r="A54">
        <v>19</v>
      </c>
      <c r="B54" s="18" t="s">
        <v>918</v>
      </c>
      <c r="C54" s="18" t="s">
        <v>918</v>
      </c>
      <c r="E54">
        <v>8</v>
      </c>
      <c r="F54" t="s">
        <v>1399</v>
      </c>
      <c r="G54">
        <v>0.4</v>
      </c>
    </row>
    <row r="55" spans="1:7" ht="12.75">
      <c r="A55">
        <v>20</v>
      </c>
      <c r="B55" s="9" t="s">
        <v>604</v>
      </c>
      <c r="C55" s="18" t="s">
        <v>1114</v>
      </c>
      <c r="D55" s="18"/>
      <c r="E55">
        <v>9</v>
      </c>
      <c r="F55" t="s">
        <v>1399</v>
      </c>
      <c r="G55">
        <v>0.4</v>
      </c>
    </row>
    <row r="56" spans="1:7" ht="12.75">
      <c r="A56">
        <v>21</v>
      </c>
      <c r="B56" s="9" t="s">
        <v>851</v>
      </c>
      <c r="C56" s="18" t="s">
        <v>1115</v>
      </c>
      <c r="D56" s="9"/>
      <c r="E56">
        <v>10</v>
      </c>
      <c r="F56" t="s">
        <v>1399</v>
      </c>
      <c r="G56">
        <v>0.4</v>
      </c>
    </row>
    <row r="57" spans="1:7" ht="12.75">
      <c r="A57">
        <v>22</v>
      </c>
      <c r="B57" s="19" t="s">
        <v>153</v>
      </c>
      <c r="C57" s="18" t="s">
        <v>1117</v>
      </c>
      <c r="D57" s="9"/>
      <c r="E57">
        <v>11</v>
      </c>
      <c r="F57" t="s">
        <v>1399</v>
      </c>
      <c r="G57">
        <v>0.4</v>
      </c>
    </row>
    <row r="58" spans="1:7" ht="12.75">
      <c r="A58">
        <v>23</v>
      </c>
      <c r="B58" s="18" t="s">
        <v>439</v>
      </c>
      <c r="C58" s="18" t="s">
        <v>416</v>
      </c>
      <c r="D58" s="18"/>
      <c r="E58">
        <v>12</v>
      </c>
      <c r="F58" t="s">
        <v>1399</v>
      </c>
      <c r="G58">
        <v>0.4</v>
      </c>
    </row>
    <row r="59" spans="1:7" ht="12.75">
      <c r="A59">
        <v>24</v>
      </c>
      <c r="B59" s="9" t="s">
        <v>605</v>
      </c>
      <c r="C59" s="18" t="s">
        <v>607</v>
      </c>
      <c r="D59" s="18"/>
      <c r="E59">
        <v>13</v>
      </c>
      <c r="F59" t="s">
        <v>1399</v>
      </c>
      <c r="G59">
        <v>0.4</v>
      </c>
    </row>
    <row r="60" spans="1:7" ht="12.75">
      <c r="A60">
        <v>25</v>
      </c>
      <c r="B60" s="9" t="s">
        <v>599</v>
      </c>
      <c r="C60" s="18" t="s">
        <v>1113</v>
      </c>
      <c r="D60" s="9"/>
      <c r="E60">
        <v>14</v>
      </c>
      <c r="F60" t="s">
        <v>1399</v>
      </c>
      <c r="G60">
        <v>0.4</v>
      </c>
    </row>
    <row r="61" spans="1:7" ht="12.75">
      <c r="A61">
        <v>26</v>
      </c>
      <c r="B61" s="9" t="s">
        <v>1305</v>
      </c>
      <c r="C61" s="18" t="s">
        <v>1306</v>
      </c>
      <c r="E61">
        <v>15</v>
      </c>
      <c r="F61" t="s">
        <v>1399</v>
      </c>
      <c r="G61">
        <v>0.4</v>
      </c>
    </row>
    <row r="62" spans="1:7" ht="12.75">
      <c r="A62">
        <v>27</v>
      </c>
      <c r="B62" s="18" t="s">
        <v>417</v>
      </c>
      <c r="C62" s="18" t="s">
        <v>963</v>
      </c>
      <c r="E62">
        <v>16</v>
      </c>
      <c r="F62" t="s">
        <v>1399</v>
      </c>
      <c r="G62">
        <v>0.4</v>
      </c>
    </row>
    <row r="63" spans="1:7" ht="12.75">
      <c r="A63">
        <v>28</v>
      </c>
      <c r="B63" s="9" t="s">
        <v>852</v>
      </c>
      <c r="C63" s="9" t="s">
        <v>960</v>
      </c>
      <c r="E63">
        <v>17</v>
      </c>
      <c r="F63" t="s">
        <v>1399</v>
      </c>
      <c r="G63">
        <v>0.4</v>
      </c>
    </row>
    <row r="64" spans="1:7" ht="12.75">
      <c r="A64">
        <v>29</v>
      </c>
      <c r="B64" s="9" t="s">
        <v>600</v>
      </c>
      <c r="C64" s="18" t="s">
        <v>155</v>
      </c>
      <c r="E64">
        <v>18</v>
      </c>
      <c r="F64" t="s">
        <v>1399</v>
      </c>
      <c r="G64">
        <v>0.4</v>
      </c>
    </row>
    <row r="65" spans="1:7" ht="12.75">
      <c r="A65">
        <v>30</v>
      </c>
      <c r="B65" s="9" t="s">
        <v>1169</v>
      </c>
      <c r="C65" s="18" t="s">
        <v>1169</v>
      </c>
      <c r="E65">
        <v>19</v>
      </c>
      <c r="F65" t="s">
        <v>1399</v>
      </c>
      <c r="G65">
        <v>0.4</v>
      </c>
    </row>
    <row r="66" spans="1:7" ht="12.75">
      <c r="A66">
        <v>31</v>
      </c>
      <c r="E66">
        <v>20</v>
      </c>
      <c r="F66" t="s">
        <v>1399</v>
      </c>
      <c r="G66">
        <v>0.4</v>
      </c>
    </row>
    <row r="67" spans="1:7" ht="12.75">
      <c r="A67">
        <v>32</v>
      </c>
      <c r="E67">
        <v>21</v>
      </c>
      <c r="F67" t="s">
        <v>1399</v>
      </c>
      <c r="G67">
        <v>0.4</v>
      </c>
    </row>
    <row r="68" spans="1:7" ht="12.75">
      <c r="A68">
        <v>33</v>
      </c>
      <c r="C68" s="9"/>
      <c r="E68">
        <v>22</v>
      </c>
      <c r="F68" t="s">
        <v>1399</v>
      </c>
      <c r="G68">
        <v>0.4</v>
      </c>
    </row>
    <row r="69" spans="3:7" ht="12.75">
      <c r="C69" s="9"/>
      <c r="E69">
        <v>23</v>
      </c>
      <c r="F69" t="s">
        <v>1399</v>
      </c>
      <c r="G69">
        <v>0.4</v>
      </c>
    </row>
    <row r="70" spans="3:7" ht="12.75">
      <c r="C70" s="9"/>
      <c r="E70">
        <v>24</v>
      </c>
      <c r="F70" t="s">
        <v>1399</v>
      </c>
      <c r="G70">
        <v>0.4</v>
      </c>
    </row>
    <row r="71" spans="5:7" ht="12.75">
      <c r="E71">
        <v>25</v>
      </c>
      <c r="F71" t="s">
        <v>1400</v>
      </c>
      <c r="G71">
        <v>0.6</v>
      </c>
    </row>
    <row r="72" spans="5:7" ht="12.75">
      <c r="E72">
        <v>26</v>
      </c>
      <c r="F72" t="s">
        <v>1400</v>
      </c>
      <c r="G72">
        <v>0.6</v>
      </c>
    </row>
    <row r="73" spans="5:7" ht="12.75">
      <c r="E73">
        <v>27</v>
      </c>
      <c r="F73" t="s">
        <v>1400</v>
      </c>
      <c r="G73">
        <v>0.6</v>
      </c>
    </row>
    <row r="74" spans="5:7" ht="12.75">
      <c r="E74">
        <v>28</v>
      </c>
      <c r="F74" t="s">
        <v>1400</v>
      </c>
      <c r="G74">
        <v>0.6</v>
      </c>
    </row>
    <row r="75" spans="5:7" ht="12.75">
      <c r="E75">
        <v>29</v>
      </c>
      <c r="F75" t="s">
        <v>1400</v>
      </c>
      <c r="G75">
        <v>0.6</v>
      </c>
    </row>
    <row r="76" spans="5:7" ht="12.75">
      <c r="E76">
        <v>30</v>
      </c>
      <c r="F76" t="s">
        <v>1400</v>
      </c>
      <c r="G76">
        <v>0.6</v>
      </c>
    </row>
    <row r="77" spans="5:7" ht="12.75">
      <c r="E77">
        <v>31</v>
      </c>
      <c r="F77" t="s">
        <v>1125</v>
      </c>
      <c r="G77">
        <v>1</v>
      </c>
    </row>
    <row r="78" spans="5:7" ht="12.75">
      <c r="E78">
        <v>32</v>
      </c>
      <c r="F78" t="s">
        <v>1125</v>
      </c>
      <c r="G78">
        <v>1</v>
      </c>
    </row>
    <row r="79" spans="5:7" ht="12.75">
      <c r="E79">
        <v>33</v>
      </c>
      <c r="F79" t="s">
        <v>1125</v>
      </c>
      <c r="G79">
        <v>1</v>
      </c>
    </row>
    <row r="80" spans="5:7" ht="12.75">
      <c r="E80">
        <v>34</v>
      </c>
      <c r="F80" t="s">
        <v>1125</v>
      </c>
      <c r="G80">
        <v>1</v>
      </c>
    </row>
    <row r="81" spans="5:7" ht="12.75">
      <c r="E81">
        <v>35</v>
      </c>
      <c r="F81" t="s">
        <v>1125</v>
      </c>
      <c r="G81">
        <v>1</v>
      </c>
    </row>
    <row r="82" spans="5:7" ht="12.75">
      <c r="E82">
        <v>36</v>
      </c>
      <c r="F82" t="s">
        <v>1125</v>
      </c>
      <c r="G82">
        <v>1</v>
      </c>
    </row>
    <row r="83" spans="5:7" ht="12.75">
      <c r="E83">
        <v>37</v>
      </c>
      <c r="F83" t="s">
        <v>1238</v>
      </c>
      <c r="G83">
        <v>1.6</v>
      </c>
    </row>
    <row r="84" spans="5:7" ht="12.75">
      <c r="E84">
        <v>38</v>
      </c>
      <c r="F84" t="s">
        <v>1238</v>
      </c>
      <c r="G84">
        <v>1.6</v>
      </c>
    </row>
    <row r="85" spans="5:7" ht="12.75">
      <c r="E85">
        <v>39</v>
      </c>
      <c r="F85" t="s">
        <v>1238</v>
      </c>
      <c r="G85">
        <v>1.6</v>
      </c>
    </row>
    <row r="86" spans="5:7" ht="12.75">
      <c r="E86">
        <v>40</v>
      </c>
      <c r="F86" t="s">
        <v>1238</v>
      </c>
      <c r="G86">
        <v>1.6</v>
      </c>
    </row>
    <row r="87" spans="5:7" ht="12.75">
      <c r="E87">
        <v>41</v>
      </c>
      <c r="F87" t="s">
        <v>1238</v>
      </c>
      <c r="G87">
        <v>1.6</v>
      </c>
    </row>
    <row r="88" spans="5:7" ht="12.75">
      <c r="E88">
        <v>42</v>
      </c>
      <c r="F88" t="s">
        <v>1238</v>
      </c>
      <c r="G88">
        <v>1.6</v>
      </c>
    </row>
    <row r="89" spans="5:7" ht="12.75">
      <c r="E89">
        <v>43</v>
      </c>
      <c r="F89" t="s">
        <v>1401</v>
      </c>
      <c r="G89">
        <v>2.4</v>
      </c>
    </row>
    <row r="90" spans="5:7" ht="12.75">
      <c r="E90">
        <v>44</v>
      </c>
      <c r="F90" t="s">
        <v>1401</v>
      </c>
      <c r="G90">
        <v>2.4</v>
      </c>
    </row>
    <row r="91" spans="5:7" ht="12.75">
      <c r="E91">
        <v>45</v>
      </c>
      <c r="F91" t="s">
        <v>1401</v>
      </c>
      <c r="G91">
        <v>2.4</v>
      </c>
    </row>
    <row r="92" spans="5:7" ht="12.75">
      <c r="E92">
        <v>46</v>
      </c>
      <c r="F92" t="s">
        <v>1401</v>
      </c>
      <c r="G92">
        <v>2.4</v>
      </c>
    </row>
    <row r="93" spans="5:7" ht="12.75">
      <c r="E93">
        <v>47</v>
      </c>
      <c r="F93" t="s">
        <v>1401</v>
      </c>
      <c r="G93">
        <v>2.4</v>
      </c>
    </row>
    <row r="94" spans="5:7" ht="12.75">
      <c r="E94">
        <v>48</v>
      </c>
      <c r="F94" t="s">
        <v>1401</v>
      </c>
      <c r="G94">
        <v>2.4</v>
      </c>
    </row>
    <row r="95" spans="5:7" ht="12.75">
      <c r="E95">
        <v>49</v>
      </c>
      <c r="F95" t="s">
        <v>1401</v>
      </c>
      <c r="G95">
        <v>2.4</v>
      </c>
    </row>
    <row r="96" spans="5:7" ht="12.75">
      <c r="E96">
        <v>50</v>
      </c>
      <c r="F96" t="s">
        <v>1402</v>
      </c>
      <c r="G96">
        <v>4.5</v>
      </c>
    </row>
    <row r="97" spans="5:7" ht="12.75">
      <c r="E97">
        <v>51</v>
      </c>
      <c r="F97" t="s">
        <v>1402</v>
      </c>
      <c r="G97">
        <v>4.5</v>
      </c>
    </row>
    <row r="98" spans="5:7" ht="12.75">
      <c r="E98">
        <v>52</v>
      </c>
      <c r="F98" t="s">
        <v>1402</v>
      </c>
      <c r="G98">
        <v>4.5</v>
      </c>
    </row>
    <row r="99" spans="5:7" ht="12.75">
      <c r="E99">
        <v>53</v>
      </c>
      <c r="F99" t="s">
        <v>1402</v>
      </c>
      <c r="G99">
        <v>4.5</v>
      </c>
    </row>
    <row r="100" spans="5:7" ht="12.75">
      <c r="E100">
        <v>54</v>
      </c>
      <c r="F100" t="s">
        <v>1402</v>
      </c>
      <c r="G100">
        <v>4.5</v>
      </c>
    </row>
    <row r="101" spans="5:7" ht="12.75">
      <c r="E101">
        <v>55</v>
      </c>
      <c r="F101" t="s">
        <v>1402</v>
      </c>
      <c r="G101">
        <v>4.5</v>
      </c>
    </row>
    <row r="102" spans="5:7" ht="12.75">
      <c r="E102">
        <v>56</v>
      </c>
      <c r="F102" t="s">
        <v>1402</v>
      </c>
      <c r="G102">
        <v>4.5</v>
      </c>
    </row>
    <row r="103" spans="5:7" ht="12.75">
      <c r="E103">
        <v>57</v>
      </c>
      <c r="F103" t="s">
        <v>1402</v>
      </c>
      <c r="G103">
        <v>4.5</v>
      </c>
    </row>
    <row r="104" spans="5:7" ht="12.75">
      <c r="E104">
        <v>58</v>
      </c>
      <c r="F104" t="s">
        <v>1402</v>
      </c>
      <c r="G104">
        <v>4.5</v>
      </c>
    </row>
    <row r="105" spans="5:7" ht="12.75">
      <c r="E105">
        <v>59</v>
      </c>
      <c r="F105" t="s">
        <v>1402</v>
      </c>
      <c r="G105">
        <v>4.5</v>
      </c>
    </row>
    <row r="106" spans="5:7" ht="12.75">
      <c r="E106">
        <v>60</v>
      </c>
      <c r="F106" t="s">
        <v>1403</v>
      </c>
      <c r="G106">
        <v>10</v>
      </c>
    </row>
    <row r="107" spans="5:7" ht="12.75">
      <c r="E107">
        <v>61</v>
      </c>
      <c r="F107" t="s">
        <v>1403</v>
      </c>
      <c r="G107">
        <v>11</v>
      </c>
    </row>
    <row r="108" spans="5:7" ht="12.75">
      <c r="E108">
        <v>62</v>
      </c>
      <c r="F108" t="s">
        <v>1403</v>
      </c>
      <c r="G108">
        <v>12</v>
      </c>
    </row>
    <row r="109" spans="5:7" ht="12.75">
      <c r="E109">
        <v>63</v>
      </c>
      <c r="F109" t="s">
        <v>1403</v>
      </c>
      <c r="G109">
        <v>13</v>
      </c>
    </row>
    <row r="110" spans="5:7" ht="12.75">
      <c r="E110">
        <v>64</v>
      </c>
      <c r="F110" t="s">
        <v>1403</v>
      </c>
      <c r="G110">
        <v>14</v>
      </c>
    </row>
    <row r="111" spans="5:7" ht="12.75">
      <c r="E111">
        <v>65</v>
      </c>
      <c r="F111" t="s">
        <v>1403</v>
      </c>
      <c r="G111">
        <v>15</v>
      </c>
    </row>
    <row r="112" spans="5:7" ht="12.75">
      <c r="E112">
        <v>66</v>
      </c>
      <c r="F112" t="s">
        <v>1403</v>
      </c>
      <c r="G112">
        <v>16</v>
      </c>
    </row>
    <row r="113" spans="5:7" ht="12.75">
      <c r="E113">
        <v>67</v>
      </c>
      <c r="F113" t="s">
        <v>1403</v>
      </c>
      <c r="G113">
        <v>17</v>
      </c>
    </row>
    <row r="114" spans="5:7" ht="12.75">
      <c r="E114">
        <v>68</v>
      </c>
      <c r="F114" t="s">
        <v>1403</v>
      </c>
      <c r="G114">
        <v>18</v>
      </c>
    </row>
    <row r="115" spans="5:7" ht="12.75">
      <c r="E115">
        <v>69</v>
      </c>
      <c r="F115" t="s">
        <v>1403</v>
      </c>
      <c r="G115">
        <v>19</v>
      </c>
    </row>
    <row r="116" spans="5:7" ht="12.75">
      <c r="E116">
        <v>70</v>
      </c>
      <c r="F116" t="s">
        <v>1403</v>
      </c>
      <c r="G116">
        <v>20</v>
      </c>
    </row>
    <row r="117" spans="5:7" ht="12.75">
      <c r="E117">
        <v>71</v>
      </c>
      <c r="F117" t="s">
        <v>1403</v>
      </c>
      <c r="G117">
        <v>21</v>
      </c>
    </row>
    <row r="118" spans="5:7" ht="12.75">
      <c r="E118">
        <v>72</v>
      </c>
      <c r="F118" t="s">
        <v>1403</v>
      </c>
      <c r="G118">
        <v>22</v>
      </c>
    </row>
    <row r="119" spans="5:7" ht="12.75">
      <c r="E119">
        <v>73</v>
      </c>
      <c r="F119" t="s">
        <v>1403</v>
      </c>
      <c r="G119">
        <v>23</v>
      </c>
    </row>
    <row r="120" spans="5:7" ht="12.75">
      <c r="E120">
        <v>74</v>
      </c>
      <c r="F120" t="s">
        <v>1403</v>
      </c>
      <c r="G120">
        <v>24</v>
      </c>
    </row>
    <row r="121" spans="5:7" ht="12.75">
      <c r="E121">
        <v>75</v>
      </c>
      <c r="F121" t="s">
        <v>1403</v>
      </c>
      <c r="G121">
        <v>25</v>
      </c>
    </row>
    <row r="148" ht="12.75">
      <c r="Q148" s="9"/>
    </row>
    <row r="149" ht="12.75">
      <c r="Q149" s="9"/>
    </row>
    <row r="150" ht="12.75">
      <c r="Q150" s="9"/>
    </row>
    <row r="151" ht="12.75">
      <c r="Q151" s="9"/>
    </row>
    <row r="152" ht="12.75">
      <c r="Q152" s="9"/>
    </row>
    <row r="153" ht="12.75">
      <c r="Q153" s="9"/>
    </row>
    <row r="154" ht="12.75">
      <c r="Q154" s="9"/>
    </row>
    <row r="155" ht="12.75">
      <c r="Q155" s="9"/>
    </row>
    <row r="156" ht="12.75">
      <c r="Q156" s="9"/>
    </row>
    <row r="157" ht="12.75">
      <c r="Q157" s="9"/>
    </row>
    <row r="158" ht="12.75">
      <c r="Q158" s="9"/>
    </row>
    <row r="159" ht="12.75">
      <c r="Q159" s="9"/>
    </row>
    <row r="160" ht="12.75">
      <c r="Q160" s="9"/>
    </row>
    <row r="161" ht="12.75">
      <c r="Q161" s="9"/>
    </row>
    <row r="162" ht="12.75">
      <c r="Q162" s="9"/>
    </row>
    <row r="163" ht="12.75">
      <c r="Q163" s="9"/>
    </row>
    <row r="164" ht="12.75">
      <c r="Q164" s="9"/>
    </row>
    <row r="165" ht="12.75">
      <c r="Q165" s="9"/>
    </row>
    <row r="166" ht="12.75">
      <c r="Q166" s="9"/>
    </row>
    <row r="167" ht="12.75">
      <c r="Q167" s="9"/>
    </row>
    <row r="168" ht="12.75">
      <c r="Q168" s="9"/>
    </row>
    <row r="169" ht="12.75">
      <c r="Q169" s="9"/>
    </row>
    <row r="170" ht="12.75">
      <c r="Q170" s="9"/>
    </row>
    <row r="171" ht="12.75">
      <c r="Q171" s="9"/>
    </row>
    <row r="172" ht="12.75">
      <c r="Q172" s="9"/>
    </row>
    <row r="173" ht="12.75">
      <c r="Q173" s="9"/>
    </row>
    <row r="174" ht="12.75">
      <c r="Q174" s="9"/>
    </row>
    <row r="175" ht="12.75">
      <c r="Q175" s="9"/>
    </row>
    <row r="176" ht="12.75">
      <c r="Q176" s="9"/>
    </row>
    <row r="177" ht="12.75">
      <c r="Q177" s="9"/>
    </row>
    <row r="178" ht="12.75">
      <c r="Q178" s="9"/>
    </row>
    <row r="179" ht="12.75">
      <c r="Q179" s="9"/>
    </row>
    <row r="180" ht="12.75">
      <c r="Q180" s="9"/>
    </row>
    <row r="181" ht="12.75">
      <c r="Q181" s="9"/>
    </row>
    <row r="182" ht="12.75">
      <c r="Q182" s="9"/>
    </row>
    <row r="183" ht="12.75">
      <c r="Q183" s="9"/>
    </row>
    <row r="184" ht="12.75">
      <c r="Q184" s="9"/>
    </row>
    <row r="185" ht="12.75">
      <c r="Q185" s="9"/>
    </row>
    <row r="186" ht="12.75">
      <c r="Q186" s="9"/>
    </row>
    <row r="187" ht="12.75">
      <c r="Q187" s="9"/>
    </row>
    <row r="188" ht="12.75">
      <c r="Q188" s="9"/>
    </row>
    <row r="189" ht="12.75">
      <c r="Q189" s="9"/>
    </row>
    <row r="190" ht="12.75">
      <c r="Q190" s="9"/>
    </row>
    <row r="191" ht="12.75">
      <c r="Q191" s="9"/>
    </row>
    <row r="192" ht="12.75">
      <c r="Q192" s="9"/>
    </row>
    <row r="193" ht="12.75">
      <c r="Q193" s="9"/>
    </row>
    <row r="194" ht="12.75">
      <c r="Q194" s="9"/>
    </row>
    <row r="195" ht="12.75">
      <c r="Q195" s="9"/>
    </row>
    <row r="196" ht="12.75">
      <c r="Q196" s="9"/>
    </row>
    <row r="197" ht="12.75">
      <c r="Q197" s="9"/>
    </row>
    <row r="198" ht="12.75">
      <c r="Q198" s="9"/>
    </row>
    <row r="199" ht="12.75">
      <c r="Q199" s="9"/>
    </row>
    <row r="200" ht="12.75">
      <c r="Q200" s="9"/>
    </row>
    <row r="201" ht="12.75">
      <c r="Q201" s="9"/>
    </row>
    <row r="202" ht="12.75">
      <c r="Q202" s="9"/>
    </row>
    <row r="203" ht="12.75">
      <c r="Q203" s="9"/>
    </row>
    <row r="204" ht="12.75">
      <c r="Q204" s="9"/>
    </row>
    <row r="205" ht="12.75">
      <c r="Q205" s="9"/>
    </row>
    <row r="206" ht="12.75">
      <c r="Q206" s="9"/>
    </row>
    <row r="207" ht="12.75">
      <c r="Q207" s="9"/>
    </row>
    <row r="208" ht="12.75">
      <c r="Q208" s="9"/>
    </row>
    <row r="209" ht="12.75">
      <c r="Q209" s="9"/>
    </row>
    <row r="210" ht="12.75">
      <c r="Q210" s="9"/>
    </row>
    <row r="211" ht="12.75">
      <c r="Q211" s="9"/>
    </row>
    <row r="212" ht="12.75">
      <c r="Q212" s="9"/>
    </row>
    <row r="213" ht="12.75">
      <c r="Q213" s="9"/>
    </row>
    <row r="214" ht="12.75">
      <c r="Q214" s="9"/>
    </row>
    <row r="215" ht="12.75">
      <c r="Q215" s="9"/>
    </row>
    <row r="216" ht="12.75">
      <c r="Q216" s="9"/>
    </row>
    <row r="217" ht="12.75">
      <c r="Q217" s="9"/>
    </row>
    <row r="218" ht="12.75">
      <c r="Q218" s="9"/>
    </row>
    <row r="219" ht="12.75">
      <c r="Q219" s="9"/>
    </row>
    <row r="220" ht="12.75">
      <c r="Q220" s="9"/>
    </row>
    <row r="221" ht="12.75">
      <c r="Q221" s="9"/>
    </row>
    <row r="222" ht="12.75">
      <c r="Q222" s="9"/>
    </row>
    <row r="223" ht="12.75">
      <c r="Q223" s="9"/>
    </row>
    <row r="224" ht="12.75">
      <c r="Q224" s="9"/>
    </row>
    <row r="225" ht="12.75">
      <c r="Q225" s="9"/>
    </row>
    <row r="226" ht="12.75">
      <c r="Q226" s="9"/>
    </row>
    <row r="227" ht="12.75">
      <c r="Q227" s="9"/>
    </row>
    <row r="228" ht="12.75">
      <c r="Q228" s="9"/>
    </row>
    <row r="229" ht="12.75">
      <c r="Q229" s="9"/>
    </row>
    <row r="230" ht="12.75">
      <c r="Q230" s="9"/>
    </row>
    <row r="231" ht="12.75">
      <c r="Q231" s="9"/>
    </row>
    <row r="232" ht="12.75">
      <c r="Q232" s="9"/>
    </row>
    <row r="233" ht="12.75">
      <c r="Q233" s="9"/>
    </row>
    <row r="234" ht="12.75">
      <c r="Q234" s="9"/>
    </row>
    <row r="235" ht="12.75">
      <c r="Q235" s="9"/>
    </row>
    <row r="236" ht="12.75">
      <c r="Q236" s="9"/>
    </row>
    <row r="237" ht="12.75">
      <c r="Q237" s="9"/>
    </row>
    <row r="238" ht="12.75">
      <c r="Q238" s="9"/>
    </row>
    <row r="239" ht="12.75">
      <c r="Q239" s="9"/>
    </row>
    <row r="240" ht="12.75">
      <c r="Q240" s="9"/>
    </row>
    <row r="241" ht="12.75">
      <c r="Q241" s="9"/>
    </row>
    <row r="242" ht="12.75">
      <c r="Q242" s="9"/>
    </row>
    <row r="243" ht="12.75">
      <c r="Q243" s="9"/>
    </row>
    <row r="244" ht="12.75">
      <c r="Q244" s="9"/>
    </row>
    <row r="245" ht="12.75">
      <c r="Q245" s="9"/>
    </row>
    <row r="246" ht="12.75">
      <c r="Q246" s="9"/>
    </row>
    <row r="247" ht="12.75">
      <c r="Q247" s="9"/>
    </row>
    <row r="248" ht="12.75">
      <c r="Q248" s="9"/>
    </row>
    <row r="249" ht="12.75">
      <c r="Q249" s="9"/>
    </row>
    <row r="250" ht="12.75">
      <c r="Q250" s="9"/>
    </row>
    <row r="251" ht="12.75">
      <c r="Q251" s="9"/>
    </row>
    <row r="252" ht="12.75">
      <c r="Q252" s="9"/>
    </row>
    <row r="253" ht="12.75">
      <c r="Q253" s="9"/>
    </row>
    <row r="254" ht="12.75">
      <c r="Q254" s="9"/>
    </row>
    <row r="255" ht="12.75">
      <c r="Q255" s="9"/>
    </row>
    <row r="256" ht="12.75">
      <c r="Q256" s="9"/>
    </row>
    <row r="257" ht="12.75">
      <c r="Q257" s="9"/>
    </row>
    <row r="258" ht="12.75">
      <c r="Q258" s="9"/>
    </row>
    <row r="259" ht="12.75">
      <c r="Q259" s="9"/>
    </row>
    <row r="260" ht="12.75">
      <c r="Q260" s="9"/>
    </row>
    <row r="261" ht="12.75">
      <c r="Q261" s="9"/>
    </row>
    <row r="262" ht="12.75">
      <c r="Q262" s="9"/>
    </row>
    <row r="263" ht="12.75">
      <c r="Q263" s="9"/>
    </row>
    <row r="264" ht="12.75">
      <c r="Q264" s="9"/>
    </row>
    <row r="265" ht="12.75">
      <c r="Q265" s="9"/>
    </row>
    <row r="266" ht="12.75">
      <c r="Q266" s="9"/>
    </row>
    <row r="267" ht="12.75">
      <c r="Q267" s="9"/>
    </row>
    <row r="268" ht="12.75">
      <c r="Q268" s="9"/>
    </row>
    <row r="269" ht="12.75">
      <c r="Q269" s="9"/>
    </row>
    <row r="270" ht="12.75">
      <c r="Q270" s="9"/>
    </row>
    <row r="271" ht="12.75">
      <c r="Q271" s="9"/>
    </row>
    <row r="272" ht="12.75">
      <c r="Q272" s="9"/>
    </row>
    <row r="273" ht="12.75">
      <c r="Q273" s="9"/>
    </row>
    <row r="274" ht="12.75">
      <c r="Q274" s="9"/>
    </row>
    <row r="275" ht="12.75">
      <c r="Q275" s="9"/>
    </row>
    <row r="276" ht="12.75">
      <c r="Q276" s="9"/>
    </row>
    <row r="277" ht="12.75">
      <c r="Q277" s="9"/>
    </row>
    <row r="278" ht="12.75">
      <c r="Q278" s="9"/>
    </row>
    <row r="279" ht="12.75">
      <c r="Q279" s="9"/>
    </row>
    <row r="310" ht="12.75">
      <c r="Q310" s="19"/>
    </row>
    <row r="311" ht="12.75">
      <c r="Q311" s="19"/>
    </row>
    <row r="312" ht="12.75">
      <c r="Q312" s="19"/>
    </row>
    <row r="313" ht="12.75">
      <c r="Q313" s="19"/>
    </row>
    <row r="314" ht="12.75">
      <c r="Q314" s="19"/>
    </row>
    <row r="315" ht="12.75">
      <c r="Q315" s="19"/>
    </row>
    <row r="316" ht="12.75">
      <c r="Q316" s="19"/>
    </row>
    <row r="317" ht="12.75">
      <c r="Q317" s="19"/>
    </row>
    <row r="318" ht="12.75">
      <c r="Q318" s="19"/>
    </row>
    <row r="319" ht="12.75">
      <c r="Q319" s="19"/>
    </row>
    <row r="320" ht="12.75">
      <c r="Q320" s="19"/>
    </row>
    <row r="321" ht="12.75">
      <c r="Q321" s="19"/>
    </row>
    <row r="322" ht="12.75">
      <c r="Q322" s="19"/>
    </row>
    <row r="323" ht="12.75">
      <c r="Q323" s="19"/>
    </row>
    <row r="324" ht="12.75">
      <c r="Q324" s="19"/>
    </row>
    <row r="325" ht="12.75">
      <c r="Q325" s="19"/>
    </row>
    <row r="326" ht="12.75">
      <c r="Q326" s="19"/>
    </row>
    <row r="327" ht="12.75">
      <c r="Q327" s="19"/>
    </row>
    <row r="328" ht="12.75">
      <c r="Q328" s="19"/>
    </row>
    <row r="329" ht="12.75">
      <c r="Q329" s="19"/>
    </row>
    <row r="330" ht="12.75">
      <c r="Q330" s="19"/>
    </row>
    <row r="331" ht="12.75">
      <c r="Q331" s="19"/>
    </row>
    <row r="332" ht="12.75">
      <c r="Q332" s="19"/>
    </row>
    <row r="333" ht="12.75">
      <c r="Q333" s="19"/>
    </row>
    <row r="334" ht="12.75">
      <c r="Q334" s="19"/>
    </row>
    <row r="335" ht="12.75">
      <c r="Q335" s="19"/>
    </row>
    <row r="336" ht="12.75">
      <c r="Q336" s="19"/>
    </row>
    <row r="337" ht="12.75">
      <c r="Q337" s="19"/>
    </row>
    <row r="338" ht="12.75">
      <c r="Q338" s="19"/>
    </row>
    <row r="339" ht="12.75">
      <c r="Q339" s="19"/>
    </row>
    <row r="340" ht="12.75">
      <c r="Q340" s="19"/>
    </row>
    <row r="341" ht="12.75">
      <c r="Q341" s="19"/>
    </row>
    <row r="342" ht="12.75">
      <c r="Q342" s="19"/>
    </row>
    <row r="343" ht="12.75">
      <c r="Q343" s="19"/>
    </row>
    <row r="344" ht="12.75">
      <c r="Q344" s="19"/>
    </row>
    <row r="345" ht="12.75">
      <c r="Q345" s="19"/>
    </row>
    <row r="346" ht="12.75">
      <c r="Q346" s="19"/>
    </row>
    <row r="347" ht="12.75">
      <c r="Q347" s="19"/>
    </row>
    <row r="348" ht="12.75">
      <c r="Q348" s="19"/>
    </row>
    <row r="349" ht="12.75">
      <c r="Q349" s="19"/>
    </row>
    <row r="350" ht="12.75">
      <c r="Q350" s="19"/>
    </row>
    <row r="351" ht="12.75">
      <c r="Q351" s="19"/>
    </row>
    <row r="352" ht="12.75">
      <c r="Q352" s="19"/>
    </row>
    <row r="353" ht="12.75">
      <c r="Q353" s="19"/>
    </row>
    <row r="354" ht="12.75">
      <c r="Q354" s="19"/>
    </row>
    <row r="355" ht="12.75">
      <c r="Q355" s="19"/>
    </row>
    <row r="356" ht="12.75">
      <c r="Q356" s="19"/>
    </row>
    <row r="357" ht="12.75">
      <c r="Q357" s="19"/>
    </row>
    <row r="358" ht="12.75">
      <c r="Q358" s="19"/>
    </row>
    <row r="359" ht="12.75">
      <c r="Q359" s="19"/>
    </row>
    <row r="360" ht="12.75">
      <c r="Q360" s="19"/>
    </row>
    <row r="361" ht="12.75">
      <c r="Q361" s="19"/>
    </row>
    <row r="362" ht="12.75">
      <c r="Q362" s="19"/>
    </row>
    <row r="363" ht="12.75">
      <c r="Q363" s="19"/>
    </row>
    <row r="364" ht="12.75">
      <c r="Q364" s="19"/>
    </row>
    <row r="365" ht="12.75">
      <c r="Q365" s="19"/>
    </row>
    <row r="366" ht="12.75">
      <c r="Q366" s="19"/>
    </row>
    <row r="367" ht="12.75">
      <c r="Q367" s="19"/>
    </row>
    <row r="368" ht="12.75">
      <c r="Q368" s="19"/>
    </row>
    <row r="369" ht="12.75">
      <c r="Q369" s="19"/>
    </row>
    <row r="370" ht="12.75">
      <c r="Q370" s="19"/>
    </row>
    <row r="371" ht="12.75">
      <c r="Q371" s="19"/>
    </row>
    <row r="372" ht="12.75">
      <c r="Q372" s="19"/>
    </row>
    <row r="373" ht="12.75">
      <c r="Q373" s="19"/>
    </row>
    <row r="374" ht="12.75">
      <c r="Q374" s="19"/>
    </row>
    <row r="375" ht="12.75">
      <c r="Q375" s="19"/>
    </row>
    <row r="376" ht="12.75">
      <c r="Q376" s="19"/>
    </row>
    <row r="377" ht="12.75">
      <c r="Q377" s="19"/>
    </row>
    <row r="378" ht="12.75">
      <c r="Q378" s="19"/>
    </row>
    <row r="379" ht="12.75">
      <c r="Q379" s="19"/>
    </row>
    <row r="380" ht="12.75">
      <c r="Q380" s="19"/>
    </row>
    <row r="381" ht="12.75">
      <c r="Q381" s="19"/>
    </row>
    <row r="382" ht="12.75">
      <c r="Q382" s="19"/>
    </row>
    <row r="383" ht="12.75">
      <c r="Q383" s="19"/>
    </row>
    <row r="384" ht="12.75">
      <c r="Q384" s="19"/>
    </row>
    <row r="385" ht="12.75">
      <c r="Q385" s="19"/>
    </row>
    <row r="386" ht="12.75">
      <c r="Q386" s="19"/>
    </row>
    <row r="387" ht="12.75">
      <c r="Q387" s="19"/>
    </row>
    <row r="388" ht="12.75">
      <c r="Q388" s="19"/>
    </row>
    <row r="389" ht="12.75">
      <c r="Q389" s="19"/>
    </row>
    <row r="390" ht="12.75">
      <c r="Q390" s="19"/>
    </row>
    <row r="391" ht="12.75">
      <c r="Q391" s="19"/>
    </row>
    <row r="392" ht="12.75">
      <c r="Q392" s="19"/>
    </row>
    <row r="393" ht="12.75">
      <c r="Q393" s="19"/>
    </row>
    <row r="394" ht="12.75">
      <c r="Q394" s="19"/>
    </row>
    <row r="395" ht="12.75">
      <c r="Q395" s="19"/>
    </row>
    <row r="396" ht="12.75">
      <c r="Q396" s="19"/>
    </row>
    <row r="397" ht="12.75">
      <c r="Q397" s="19"/>
    </row>
    <row r="398" ht="12.75">
      <c r="Q398" s="19"/>
    </row>
    <row r="399" ht="12.75">
      <c r="Q399" s="19"/>
    </row>
    <row r="400" ht="12.75">
      <c r="Q400" s="19"/>
    </row>
    <row r="401" ht="12.75">
      <c r="Q401" s="19"/>
    </row>
    <row r="402" ht="12.75">
      <c r="Q402" s="19"/>
    </row>
    <row r="403" ht="12.75">
      <c r="Q403" s="19"/>
    </row>
    <row r="404" ht="12.75">
      <c r="Q404" s="19"/>
    </row>
    <row r="405" ht="12.75">
      <c r="Q405" s="19"/>
    </row>
    <row r="406" ht="12.75">
      <c r="Q406" s="19"/>
    </row>
    <row r="407" ht="12.75">
      <c r="Q407" s="19"/>
    </row>
    <row r="408" ht="12.75">
      <c r="Q408" s="19"/>
    </row>
    <row r="409" ht="12.75">
      <c r="Q409" s="19"/>
    </row>
    <row r="410" ht="12.75">
      <c r="Q410" s="19"/>
    </row>
    <row r="411" ht="12.75">
      <c r="Q411" s="19"/>
    </row>
    <row r="412" ht="12.75">
      <c r="Q412" s="19"/>
    </row>
    <row r="413" ht="12.75">
      <c r="Q413" s="19"/>
    </row>
    <row r="414" ht="12.75">
      <c r="Q414" s="19"/>
    </row>
    <row r="415" ht="12.75">
      <c r="Q415" s="19"/>
    </row>
    <row r="416" ht="12.75">
      <c r="Q416" s="19"/>
    </row>
    <row r="417" ht="12.75">
      <c r="Q417" s="19"/>
    </row>
    <row r="418" ht="12.75">
      <c r="Q418" s="19"/>
    </row>
    <row r="419" ht="12.75">
      <c r="Q419" s="19"/>
    </row>
    <row r="420" ht="12.75">
      <c r="Q420" s="19"/>
    </row>
    <row r="421" ht="12.75">
      <c r="Q421" s="19"/>
    </row>
    <row r="422" ht="12.75">
      <c r="Q422" s="19"/>
    </row>
    <row r="423" ht="12.75">
      <c r="Q423" s="19"/>
    </row>
    <row r="424" ht="12.75">
      <c r="Q424" s="19"/>
    </row>
    <row r="425" ht="12.75">
      <c r="Q425" s="19"/>
    </row>
    <row r="426" ht="12.75">
      <c r="Q426" s="19"/>
    </row>
    <row r="427" ht="12.75">
      <c r="Q427" s="19"/>
    </row>
    <row r="428" ht="12.75">
      <c r="Q428" s="19"/>
    </row>
    <row r="429" ht="12.75">
      <c r="Q429" s="19"/>
    </row>
    <row r="430" ht="12.75">
      <c r="Q430" s="19"/>
    </row>
    <row r="431" ht="12.75">
      <c r="Q431" s="19"/>
    </row>
    <row r="432" ht="12.75">
      <c r="Q432" s="19"/>
    </row>
    <row r="433" ht="12.75">
      <c r="Q433" s="19"/>
    </row>
    <row r="434" ht="12.75">
      <c r="Q434" s="19"/>
    </row>
    <row r="435" ht="12.75">
      <c r="Q435" s="19"/>
    </row>
    <row r="436" ht="12.75">
      <c r="Q436" s="19"/>
    </row>
    <row r="437" ht="12.75">
      <c r="Q437" s="19"/>
    </row>
    <row r="438" ht="12.75">
      <c r="Q438" s="19"/>
    </row>
    <row r="439" ht="12.75">
      <c r="Q439" s="19"/>
    </row>
    <row r="440" ht="12.75">
      <c r="Q440" s="19"/>
    </row>
    <row r="441" ht="12.75">
      <c r="Q441" s="19"/>
    </row>
    <row r="442" ht="12.75">
      <c r="Q442" s="19"/>
    </row>
    <row r="443" ht="12.75">
      <c r="Q443" s="19"/>
    </row>
    <row r="444" ht="12.75">
      <c r="Q444" s="19"/>
    </row>
    <row r="445" ht="12.75">
      <c r="Q445" s="19"/>
    </row>
    <row r="446" ht="12.75">
      <c r="Q446" s="19"/>
    </row>
    <row r="447" ht="12.75">
      <c r="Q447" s="19"/>
    </row>
    <row r="448" ht="12.75">
      <c r="Q448" s="19"/>
    </row>
    <row r="449" ht="12.75">
      <c r="Q449" s="19"/>
    </row>
    <row r="450" ht="12.75">
      <c r="Q450" s="19"/>
    </row>
    <row r="451" ht="12.75">
      <c r="Q451" s="19"/>
    </row>
    <row r="452" ht="12.75">
      <c r="Q452" s="19"/>
    </row>
    <row r="453" ht="12.75">
      <c r="Q453" s="19"/>
    </row>
    <row r="454" ht="12.75">
      <c r="Q454" s="19"/>
    </row>
    <row r="455" ht="12.75">
      <c r="Q455" s="19"/>
    </row>
    <row r="456" ht="12.75">
      <c r="Q456" s="19"/>
    </row>
    <row r="457" ht="12.75">
      <c r="Q457" s="19"/>
    </row>
    <row r="458" ht="12.75">
      <c r="Q458" s="19"/>
    </row>
    <row r="459" ht="12.75">
      <c r="Q459" s="19"/>
    </row>
    <row r="460" ht="12.75">
      <c r="Q460" s="19"/>
    </row>
    <row r="461" ht="12.75">
      <c r="Q461" s="19"/>
    </row>
    <row r="462" ht="12.75">
      <c r="Q462" s="19"/>
    </row>
    <row r="463" ht="12.75">
      <c r="Q463" s="19"/>
    </row>
    <row r="464" ht="12.75">
      <c r="Q464" s="19"/>
    </row>
    <row r="465" ht="12.75">
      <c r="Q465" s="19"/>
    </row>
    <row r="466" ht="12.75">
      <c r="Q466" s="19"/>
    </row>
    <row r="467" ht="12.75">
      <c r="Q467" s="19"/>
    </row>
    <row r="468" ht="12.75">
      <c r="Q468" s="19"/>
    </row>
    <row r="469" ht="12.75">
      <c r="Q469" s="19"/>
    </row>
    <row r="470" ht="12.75">
      <c r="Q470" s="19"/>
    </row>
    <row r="471" ht="12.75">
      <c r="Q471" s="19"/>
    </row>
    <row r="472" ht="12.75">
      <c r="Q472" s="19"/>
    </row>
    <row r="473" ht="12.75">
      <c r="Q473" s="19"/>
    </row>
    <row r="474" ht="12.75">
      <c r="Q474" s="19"/>
    </row>
    <row r="475" ht="12.75">
      <c r="Q475" s="19"/>
    </row>
    <row r="476" ht="12.75">
      <c r="Q476" s="19"/>
    </row>
    <row r="477" ht="12.75">
      <c r="Q477" s="19"/>
    </row>
    <row r="478" ht="12.75">
      <c r="Q478" s="19"/>
    </row>
    <row r="479" ht="12.75">
      <c r="Q479" s="19"/>
    </row>
    <row r="480" ht="12.75">
      <c r="Q480" s="19"/>
    </row>
    <row r="481" ht="12.75">
      <c r="Q481" s="19"/>
    </row>
    <row r="482" ht="12.75">
      <c r="Q482" s="19"/>
    </row>
    <row r="483" ht="12.75">
      <c r="Q483" s="19"/>
    </row>
    <row r="484" ht="12.75">
      <c r="Q484" s="19"/>
    </row>
    <row r="485" ht="12.75">
      <c r="Q485" s="19"/>
    </row>
    <row r="486" ht="12.75">
      <c r="Q486" s="19"/>
    </row>
    <row r="487" ht="12.75">
      <c r="Q487" s="19"/>
    </row>
    <row r="488" ht="12.75">
      <c r="Q488" s="19"/>
    </row>
    <row r="489" ht="12.75">
      <c r="Q489" s="19"/>
    </row>
    <row r="490" ht="12.75">
      <c r="Q490" s="19"/>
    </row>
    <row r="491" ht="12.75">
      <c r="Q491" s="19"/>
    </row>
    <row r="492" ht="12.75">
      <c r="Q492" s="19"/>
    </row>
    <row r="493" ht="12.75">
      <c r="Q493" s="19"/>
    </row>
    <row r="494" ht="12.75">
      <c r="Q494" s="19"/>
    </row>
    <row r="495" ht="12.75">
      <c r="Q495" s="19"/>
    </row>
    <row r="496" ht="12.75">
      <c r="Q496" s="19"/>
    </row>
    <row r="497" ht="12.75">
      <c r="Q497" s="19"/>
    </row>
    <row r="498" ht="12.75">
      <c r="Q498" s="19"/>
    </row>
    <row r="499" ht="12.75">
      <c r="Q499" s="19"/>
    </row>
    <row r="500" ht="12.75">
      <c r="Q500" s="19"/>
    </row>
    <row r="501" ht="12.75">
      <c r="Q501" s="19"/>
    </row>
    <row r="502" ht="12.75">
      <c r="Q502" s="19"/>
    </row>
    <row r="503" ht="12.75">
      <c r="Q503" s="19"/>
    </row>
    <row r="504" ht="12.75">
      <c r="Q504" s="19"/>
    </row>
    <row r="505" ht="12.75">
      <c r="Q505" s="19"/>
    </row>
    <row r="506" ht="12.75">
      <c r="Q506" s="19"/>
    </row>
    <row r="507" ht="12.75">
      <c r="Q507" s="19"/>
    </row>
    <row r="508" ht="12.75">
      <c r="Q508" s="19"/>
    </row>
    <row r="509" ht="12.75">
      <c r="Q509" s="19"/>
    </row>
    <row r="510" ht="12.75">
      <c r="Q510" s="19"/>
    </row>
    <row r="511" ht="12.75">
      <c r="Q511" s="19"/>
    </row>
    <row r="512" ht="12.75">
      <c r="Q512" s="19"/>
    </row>
    <row r="513" ht="12.75">
      <c r="Q513" s="19"/>
    </row>
    <row r="514" ht="12.75">
      <c r="Q514" s="19"/>
    </row>
    <row r="515" ht="12.75">
      <c r="Q515" s="19"/>
    </row>
    <row r="516" ht="12.75">
      <c r="Q516" s="19"/>
    </row>
    <row r="517" ht="12.75">
      <c r="Q517" s="19"/>
    </row>
    <row r="518" ht="12.75">
      <c r="Q518" s="19"/>
    </row>
    <row r="519" ht="12.75">
      <c r="Q519" s="19"/>
    </row>
    <row r="520" ht="12.75">
      <c r="Q520" s="19"/>
    </row>
    <row r="521" ht="12.75">
      <c r="Q521" s="19"/>
    </row>
    <row r="522" ht="12.75">
      <c r="Q522" s="19"/>
    </row>
    <row r="523" ht="12.75">
      <c r="Q523" s="19"/>
    </row>
    <row r="524" ht="12.75">
      <c r="Q524" s="19"/>
    </row>
    <row r="525" ht="12.75">
      <c r="Q525" s="19"/>
    </row>
    <row r="526" ht="12.75">
      <c r="Q526" s="19"/>
    </row>
    <row r="527" ht="12.75">
      <c r="Q527" s="19"/>
    </row>
    <row r="528" ht="12.75">
      <c r="Q528" s="19"/>
    </row>
    <row r="529" ht="12.75">
      <c r="Q529" s="19"/>
    </row>
    <row r="530" ht="12.75">
      <c r="Q530" s="19"/>
    </row>
    <row r="531" ht="12.75">
      <c r="Q531" s="19"/>
    </row>
    <row r="532" ht="12.75">
      <c r="Q532" s="19"/>
    </row>
    <row r="533" ht="12.75">
      <c r="Q533" s="19"/>
    </row>
    <row r="534" ht="12.75">
      <c r="Q534" s="19"/>
    </row>
    <row r="535" ht="12.75">
      <c r="Q535" s="19"/>
    </row>
    <row r="536" ht="12.75">
      <c r="Q536" s="19"/>
    </row>
    <row r="537" ht="12.75">
      <c r="Q537" s="19"/>
    </row>
    <row r="538" ht="12.75">
      <c r="Q538" s="19"/>
    </row>
    <row r="539" ht="12.75">
      <c r="Q539" s="19"/>
    </row>
    <row r="540" ht="12.75">
      <c r="Q540" s="19"/>
    </row>
    <row r="541" ht="12.75">
      <c r="Q541" s="19"/>
    </row>
    <row r="542" ht="12.75">
      <c r="Q542" s="19"/>
    </row>
    <row r="543" ht="12.75">
      <c r="Q543" s="19"/>
    </row>
    <row r="544" ht="12.75">
      <c r="Q544" s="19"/>
    </row>
    <row r="545" ht="12.75">
      <c r="Q545" s="19"/>
    </row>
    <row r="546" ht="12.75">
      <c r="Q546" s="19"/>
    </row>
    <row r="547" ht="12.75">
      <c r="Q547" s="19"/>
    </row>
    <row r="548" ht="12.75">
      <c r="Q548" s="19"/>
    </row>
    <row r="549" ht="12.75">
      <c r="Q549" s="19"/>
    </row>
    <row r="550" ht="12.75">
      <c r="Q550" s="19"/>
    </row>
    <row r="551" ht="12.75">
      <c r="Q551" s="19"/>
    </row>
    <row r="552" ht="12.75">
      <c r="Q552" s="19"/>
    </row>
    <row r="553" ht="12.75">
      <c r="Q553" s="19"/>
    </row>
    <row r="554" ht="12.75">
      <c r="Q554" s="19"/>
    </row>
    <row r="555" ht="12.75">
      <c r="Q555" s="19"/>
    </row>
    <row r="556" ht="12.75">
      <c r="Q556" s="19"/>
    </row>
    <row r="557" ht="12.75">
      <c r="Q557" s="19"/>
    </row>
    <row r="558" ht="12.75">
      <c r="Q558" s="19"/>
    </row>
    <row r="559" ht="12.75">
      <c r="Q559" s="19"/>
    </row>
    <row r="560" ht="12.75">
      <c r="Q560" s="19"/>
    </row>
    <row r="561" ht="12.75">
      <c r="Q561" s="19"/>
    </row>
    <row r="562" ht="12.75">
      <c r="Q562" s="19"/>
    </row>
    <row r="563" ht="12.75">
      <c r="Q563" s="19"/>
    </row>
    <row r="564" ht="12.75">
      <c r="Q564" s="19"/>
    </row>
    <row r="565" ht="12.75">
      <c r="Q565" s="19"/>
    </row>
    <row r="566" ht="12.75">
      <c r="Q566" s="19"/>
    </row>
    <row r="567" ht="12.75">
      <c r="Q567" s="19"/>
    </row>
    <row r="568" ht="12.75">
      <c r="Q568" s="19"/>
    </row>
    <row r="569" ht="12.75">
      <c r="Q569" s="19"/>
    </row>
    <row r="570" ht="12.75">
      <c r="Q570" s="19"/>
    </row>
    <row r="571" ht="12.75">
      <c r="Q571" s="19"/>
    </row>
    <row r="572" ht="12.75">
      <c r="Q572" s="19"/>
    </row>
    <row r="573" ht="12.75">
      <c r="Q573" s="19"/>
    </row>
    <row r="574" ht="12.75">
      <c r="Q574" s="19"/>
    </row>
    <row r="575" ht="12.75">
      <c r="Q575" s="19"/>
    </row>
    <row r="576" ht="12.75">
      <c r="Q576" s="19"/>
    </row>
    <row r="577" ht="12.75">
      <c r="Q577" s="19"/>
    </row>
    <row r="578" ht="12.75">
      <c r="Q578" s="19"/>
    </row>
    <row r="579" ht="12.75">
      <c r="Q579" s="19"/>
    </row>
    <row r="580" ht="12.75">
      <c r="Q580" s="19"/>
    </row>
    <row r="581" ht="12.75">
      <c r="Q581" s="19"/>
    </row>
    <row r="582" ht="12.75">
      <c r="Q582" s="19"/>
    </row>
    <row r="583" ht="12.75">
      <c r="Q583" s="19"/>
    </row>
    <row r="584" ht="12.75">
      <c r="Q584" s="19"/>
    </row>
    <row r="585" ht="12.75">
      <c r="Q585" s="19"/>
    </row>
    <row r="586" ht="12.75">
      <c r="Q586" s="19"/>
    </row>
    <row r="587" ht="12.75">
      <c r="Q587" s="19"/>
    </row>
    <row r="588" ht="12.75">
      <c r="Q588" s="19"/>
    </row>
    <row r="589" ht="12.75">
      <c r="Q589" s="19"/>
    </row>
    <row r="590" ht="12.75">
      <c r="Q590" s="19"/>
    </row>
    <row r="591" ht="12.75">
      <c r="Q591" s="19"/>
    </row>
    <row r="592" ht="12.75">
      <c r="Q592" s="19"/>
    </row>
    <row r="593" ht="12.75">
      <c r="Q593" s="19"/>
    </row>
    <row r="594" ht="12.75">
      <c r="Q594" s="19"/>
    </row>
    <row r="595" ht="12.75">
      <c r="Q595" s="19"/>
    </row>
    <row r="596" ht="12.75">
      <c r="Q596" s="19"/>
    </row>
    <row r="597" ht="12.75">
      <c r="Q597" s="19"/>
    </row>
    <row r="598" ht="12.75">
      <c r="Q598" s="19"/>
    </row>
    <row r="599" ht="12.75">
      <c r="Q599" s="19"/>
    </row>
    <row r="600" ht="12.75">
      <c r="Q600" s="19"/>
    </row>
    <row r="601" ht="12.75">
      <c r="Q601" s="19"/>
    </row>
    <row r="602" ht="12.75">
      <c r="Q602" s="19"/>
    </row>
    <row r="603" ht="12.75">
      <c r="Q603" s="19"/>
    </row>
    <row r="604" ht="12.75">
      <c r="Q604" s="19"/>
    </row>
    <row r="605" ht="12.75">
      <c r="Q605" s="19"/>
    </row>
    <row r="606" ht="12.75">
      <c r="Q606" s="19"/>
    </row>
    <row r="607" ht="12.75">
      <c r="Q607" s="19"/>
    </row>
    <row r="608" ht="12.75">
      <c r="Q608" s="19"/>
    </row>
    <row r="609" ht="12.75">
      <c r="Q609" s="19"/>
    </row>
    <row r="610" ht="12.75">
      <c r="Q610" s="19"/>
    </row>
    <row r="611" ht="12.75">
      <c r="Q611" s="19"/>
    </row>
    <row r="612" ht="12.75">
      <c r="Q612" s="19"/>
    </row>
    <row r="613" ht="12.75">
      <c r="Q613" s="19"/>
    </row>
    <row r="614" ht="12.75">
      <c r="Q614" s="19"/>
    </row>
    <row r="615" ht="12.75">
      <c r="Q615" s="19"/>
    </row>
    <row r="616" ht="12.75">
      <c r="Q616" s="19"/>
    </row>
    <row r="617" ht="12.75">
      <c r="Q617" s="19"/>
    </row>
    <row r="618" ht="12.75">
      <c r="Q618" s="19"/>
    </row>
    <row r="619" ht="12.75">
      <c r="Q619" s="19"/>
    </row>
    <row r="620" ht="12.75">
      <c r="Q620" s="19"/>
    </row>
    <row r="621" ht="12.75">
      <c r="Q621" s="19"/>
    </row>
    <row r="622" ht="12.75">
      <c r="Q622" s="19"/>
    </row>
    <row r="623" ht="12.75">
      <c r="Q623" s="19"/>
    </row>
    <row r="624" ht="12.75">
      <c r="Q624" s="19"/>
    </row>
    <row r="625" ht="12.75">
      <c r="Q625" s="19"/>
    </row>
    <row r="626" ht="12.75">
      <c r="Q626" s="19"/>
    </row>
    <row r="627" ht="12.75">
      <c r="Q627" s="19"/>
    </row>
    <row r="628" ht="12.75">
      <c r="Q628" s="19"/>
    </row>
    <row r="629" ht="12.75">
      <c r="Q629" s="19"/>
    </row>
    <row r="630" ht="12.75">
      <c r="Q630" s="19"/>
    </row>
    <row r="631" ht="12.75">
      <c r="Q631" s="19"/>
    </row>
    <row r="632" ht="12.75">
      <c r="Q632" s="19"/>
    </row>
    <row r="633" ht="12.75">
      <c r="Q633" s="19"/>
    </row>
    <row r="634" ht="12.75">
      <c r="Q634" s="19"/>
    </row>
    <row r="635" ht="12.75">
      <c r="Q635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Tim</cp:lastModifiedBy>
  <cp:lastPrinted>2006-02-13T21:39:26Z</cp:lastPrinted>
  <dcterms:created xsi:type="dcterms:W3CDTF">2006-01-21T18:28:43Z</dcterms:created>
  <dcterms:modified xsi:type="dcterms:W3CDTF">2006-03-12T03:00:38Z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